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372" windowWidth="24264" windowHeight="7860" tabRatio="595"/>
  </bookViews>
  <sheets>
    <sheet name="Science Center Targets" sheetId="1" r:id="rId1"/>
    <sheet name="Sheet1" sheetId="7" r:id="rId2"/>
  </sheets>
  <externalReferences>
    <externalReference r:id="rId3"/>
  </externalReferences>
  <definedNames>
    <definedName name="_xlnm.Print_Titles" localSheetId="0">'Science Center Targets'!$A:$A</definedName>
  </definedNames>
  <calcPr calcId="145621"/>
</workbook>
</file>

<file path=xl/calcChain.xml><?xml version="1.0" encoding="utf-8"?>
<calcChain xmlns="http://schemas.openxmlformats.org/spreadsheetml/2006/main">
  <c r="AG36" i="1" l="1"/>
  <c r="AG23" i="1"/>
  <c r="AF57" i="1" l="1"/>
  <c r="AF38" i="1"/>
  <c r="G64" i="1" l="1"/>
  <c r="E63" i="1" l="1"/>
  <c r="E53" i="1"/>
  <c r="E54" i="1"/>
  <c r="E55" i="1"/>
  <c r="E56" i="1"/>
  <c r="E58" i="1"/>
  <c r="E59" i="1"/>
  <c r="E60" i="1"/>
  <c r="E61" i="1"/>
  <c r="E52" i="1"/>
  <c r="AI75" i="1" l="1"/>
  <c r="H3" i="1" l="1"/>
  <c r="I3" i="1"/>
  <c r="J3" i="1"/>
  <c r="K3" i="1"/>
  <c r="L3" i="1"/>
  <c r="M3" i="1"/>
  <c r="N3" i="1"/>
  <c r="O3" i="1"/>
  <c r="P3" i="1"/>
  <c r="Q3" i="1"/>
  <c r="R3" i="1"/>
  <c r="H4" i="1"/>
  <c r="I4" i="1"/>
  <c r="J4" i="1"/>
  <c r="K4" i="1"/>
  <c r="L4" i="1"/>
  <c r="M4" i="1"/>
  <c r="N4" i="1"/>
  <c r="O4" i="1"/>
  <c r="P4" i="1"/>
  <c r="Q4" i="1"/>
  <c r="R4" i="1"/>
  <c r="H5" i="1"/>
  <c r="I5" i="1"/>
  <c r="J5" i="1"/>
  <c r="K5" i="1"/>
  <c r="L5" i="1"/>
  <c r="M5" i="1"/>
  <c r="N5" i="1"/>
  <c r="O5" i="1"/>
  <c r="P5" i="1"/>
  <c r="Q5" i="1"/>
  <c r="R5" i="1"/>
  <c r="H6" i="1"/>
  <c r="I6" i="1"/>
  <c r="J6" i="1"/>
  <c r="K6" i="1"/>
  <c r="L6" i="1"/>
  <c r="M6" i="1"/>
  <c r="N6" i="1"/>
  <c r="O6" i="1"/>
  <c r="P6" i="1"/>
  <c r="Q6" i="1"/>
  <c r="R6" i="1"/>
  <c r="H7" i="1"/>
  <c r="I7" i="1"/>
  <c r="J7" i="1"/>
  <c r="K7" i="1"/>
  <c r="L7" i="1"/>
  <c r="M7" i="1"/>
  <c r="N7" i="1"/>
  <c r="O7" i="1"/>
  <c r="P7" i="1"/>
  <c r="Q7" i="1"/>
  <c r="R7" i="1"/>
  <c r="H8" i="1"/>
  <c r="I8" i="1"/>
  <c r="J8" i="1"/>
  <c r="K8" i="1"/>
  <c r="L8" i="1"/>
  <c r="M8" i="1"/>
  <c r="N8" i="1"/>
  <c r="O8" i="1"/>
  <c r="P8" i="1"/>
  <c r="Q8" i="1"/>
  <c r="R8" i="1"/>
  <c r="H9" i="1"/>
  <c r="I9" i="1"/>
  <c r="J9" i="1"/>
  <c r="K9" i="1"/>
  <c r="L9" i="1"/>
  <c r="M9" i="1"/>
  <c r="N9" i="1"/>
  <c r="O9" i="1"/>
  <c r="P9" i="1"/>
  <c r="Q9" i="1"/>
  <c r="R9" i="1"/>
  <c r="H10" i="1"/>
  <c r="I10" i="1"/>
  <c r="J10" i="1"/>
  <c r="K10" i="1"/>
  <c r="L10" i="1"/>
  <c r="M10" i="1"/>
  <c r="N10" i="1"/>
  <c r="O10" i="1"/>
  <c r="P10" i="1"/>
  <c r="Q10" i="1"/>
  <c r="R10" i="1"/>
  <c r="H11" i="1"/>
  <c r="I11" i="1"/>
  <c r="J11" i="1"/>
  <c r="K11" i="1"/>
  <c r="L11" i="1"/>
  <c r="M11" i="1"/>
  <c r="N11" i="1"/>
  <c r="O11" i="1"/>
  <c r="P11" i="1"/>
  <c r="Q11" i="1"/>
  <c r="R11" i="1"/>
  <c r="H12" i="1"/>
  <c r="I12" i="1"/>
  <c r="J12" i="1"/>
  <c r="K12" i="1"/>
  <c r="L12" i="1"/>
  <c r="M12" i="1"/>
  <c r="N12" i="1"/>
  <c r="O12" i="1"/>
  <c r="P12" i="1"/>
  <c r="Q12" i="1"/>
  <c r="R12" i="1"/>
  <c r="H13" i="1"/>
  <c r="I13" i="1"/>
  <c r="J13" i="1"/>
  <c r="K13" i="1"/>
  <c r="L13" i="1"/>
  <c r="M13" i="1"/>
  <c r="N13" i="1"/>
  <c r="O13" i="1"/>
  <c r="P13" i="1"/>
  <c r="Q13" i="1"/>
  <c r="R13" i="1"/>
  <c r="H14" i="1"/>
  <c r="I14" i="1"/>
  <c r="J14" i="1"/>
  <c r="K14" i="1"/>
  <c r="L14" i="1"/>
  <c r="M14" i="1"/>
  <c r="N14" i="1"/>
  <c r="O14" i="1"/>
  <c r="P14" i="1"/>
  <c r="Q14" i="1"/>
  <c r="R14" i="1"/>
  <c r="H15" i="1"/>
  <c r="I15" i="1"/>
  <c r="J15" i="1"/>
  <c r="K15" i="1"/>
  <c r="L15" i="1"/>
  <c r="M15" i="1"/>
  <c r="N15" i="1"/>
  <c r="O15" i="1"/>
  <c r="P15" i="1"/>
  <c r="Q15" i="1"/>
  <c r="R15" i="1"/>
  <c r="H16" i="1"/>
  <c r="I16" i="1"/>
  <c r="J16" i="1"/>
  <c r="K16" i="1"/>
  <c r="L16" i="1"/>
  <c r="M16" i="1"/>
  <c r="N16" i="1"/>
  <c r="O16" i="1"/>
  <c r="P16" i="1"/>
  <c r="Q16" i="1"/>
  <c r="R16" i="1"/>
  <c r="H17" i="1"/>
  <c r="I17" i="1"/>
  <c r="J17" i="1"/>
  <c r="K17" i="1"/>
  <c r="L17" i="1"/>
  <c r="M17" i="1"/>
  <c r="N17" i="1"/>
  <c r="O17" i="1"/>
  <c r="P17" i="1"/>
  <c r="Q17" i="1"/>
  <c r="R17" i="1"/>
  <c r="H18" i="1"/>
  <c r="I18" i="1"/>
  <c r="J18" i="1"/>
  <c r="K18" i="1"/>
  <c r="L18" i="1"/>
  <c r="M18" i="1"/>
  <c r="N18" i="1"/>
  <c r="O18" i="1"/>
  <c r="P18" i="1"/>
  <c r="Q18" i="1"/>
  <c r="R18" i="1"/>
  <c r="H19" i="1"/>
  <c r="I19" i="1"/>
  <c r="J19" i="1"/>
  <c r="K19" i="1"/>
  <c r="L19" i="1"/>
  <c r="M19" i="1"/>
  <c r="N19" i="1"/>
  <c r="O19" i="1"/>
  <c r="P19" i="1"/>
  <c r="Q19" i="1"/>
  <c r="R19" i="1"/>
  <c r="H20" i="1"/>
  <c r="I20" i="1"/>
  <c r="J20" i="1"/>
  <c r="K20" i="1"/>
  <c r="L20" i="1"/>
  <c r="M20" i="1"/>
  <c r="N20" i="1"/>
  <c r="O20" i="1"/>
  <c r="P20" i="1"/>
  <c r="Q20" i="1"/>
  <c r="R20" i="1"/>
  <c r="H21" i="1"/>
  <c r="I21" i="1"/>
  <c r="J21" i="1"/>
  <c r="K21" i="1"/>
  <c r="L21" i="1"/>
  <c r="M21" i="1"/>
  <c r="N21" i="1"/>
  <c r="O21" i="1"/>
  <c r="P21" i="1"/>
  <c r="Q21" i="1"/>
  <c r="R21" i="1"/>
  <c r="H22" i="1"/>
  <c r="I22" i="1"/>
  <c r="J22" i="1"/>
  <c r="K22" i="1"/>
  <c r="L22" i="1"/>
  <c r="M22" i="1"/>
  <c r="N22" i="1"/>
  <c r="O22" i="1"/>
  <c r="P22" i="1"/>
  <c r="Q22" i="1"/>
  <c r="R22" i="1"/>
  <c r="H23" i="1"/>
  <c r="I23" i="1"/>
  <c r="J23" i="1"/>
  <c r="K23" i="1"/>
  <c r="L23" i="1"/>
  <c r="M23" i="1"/>
  <c r="N23" i="1"/>
  <c r="O23" i="1"/>
  <c r="P23" i="1"/>
  <c r="Q23" i="1"/>
  <c r="R23" i="1"/>
  <c r="H24" i="1"/>
  <c r="I24" i="1"/>
  <c r="J24" i="1"/>
  <c r="K24" i="1"/>
  <c r="L24" i="1"/>
  <c r="M24" i="1"/>
  <c r="N24" i="1"/>
  <c r="O24" i="1"/>
  <c r="P24" i="1"/>
  <c r="Q24" i="1"/>
  <c r="R24" i="1"/>
  <c r="H25" i="1"/>
  <c r="I25" i="1"/>
  <c r="J25" i="1"/>
  <c r="K25" i="1"/>
  <c r="L25" i="1"/>
  <c r="M25" i="1"/>
  <c r="N25" i="1"/>
  <c r="O25" i="1"/>
  <c r="P25" i="1"/>
  <c r="Q25" i="1"/>
  <c r="R25" i="1"/>
  <c r="H26" i="1"/>
  <c r="I26" i="1"/>
  <c r="J26" i="1"/>
  <c r="K26" i="1"/>
  <c r="L26" i="1"/>
  <c r="M26" i="1"/>
  <c r="N26" i="1"/>
  <c r="O26" i="1"/>
  <c r="P26" i="1"/>
  <c r="Q26" i="1"/>
  <c r="R26" i="1"/>
  <c r="H27" i="1"/>
  <c r="I27" i="1"/>
  <c r="J27" i="1"/>
  <c r="K27" i="1"/>
  <c r="L27" i="1"/>
  <c r="M27" i="1"/>
  <c r="N27" i="1"/>
  <c r="O27" i="1"/>
  <c r="P27" i="1"/>
  <c r="Q27" i="1"/>
  <c r="R27" i="1"/>
  <c r="H28" i="1"/>
  <c r="I28" i="1"/>
  <c r="J28" i="1"/>
  <c r="K28" i="1"/>
  <c r="L28" i="1"/>
  <c r="M28" i="1"/>
  <c r="N28" i="1"/>
  <c r="O28" i="1"/>
  <c r="P28" i="1"/>
  <c r="Q28" i="1"/>
  <c r="R28" i="1"/>
  <c r="H29" i="1"/>
  <c r="I29" i="1"/>
  <c r="J29" i="1"/>
  <c r="K29" i="1"/>
  <c r="L29" i="1"/>
  <c r="M29" i="1"/>
  <c r="N29" i="1"/>
  <c r="O29" i="1"/>
  <c r="P29" i="1"/>
  <c r="Q29" i="1"/>
  <c r="R29" i="1"/>
  <c r="H30" i="1"/>
  <c r="I30" i="1"/>
  <c r="J30" i="1"/>
  <c r="K30" i="1"/>
  <c r="L30" i="1"/>
  <c r="M30" i="1"/>
  <c r="N30" i="1"/>
  <c r="O30" i="1"/>
  <c r="P30" i="1"/>
  <c r="Q30" i="1"/>
  <c r="R30" i="1"/>
  <c r="H31" i="1"/>
  <c r="I31" i="1"/>
  <c r="J31" i="1"/>
  <c r="K31" i="1"/>
  <c r="L31" i="1"/>
  <c r="M31" i="1"/>
  <c r="N31" i="1"/>
  <c r="O31" i="1"/>
  <c r="P31" i="1"/>
  <c r="Q31" i="1"/>
  <c r="R31" i="1"/>
  <c r="H32" i="1"/>
  <c r="I32" i="1"/>
  <c r="J32" i="1"/>
  <c r="K32" i="1"/>
  <c r="L32" i="1"/>
  <c r="M32" i="1"/>
  <c r="N32" i="1"/>
  <c r="O32" i="1"/>
  <c r="P32" i="1"/>
  <c r="Q32" i="1"/>
  <c r="R32" i="1"/>
  <c r="H33" i="1"/>
  <c r="I33" i="1"/>
  <c r="J33" i="1"/>
  <c r="K33" i="1"/>
  <c r="L33" i="1"/>
  <c r="M33" i="1"/>
  <c r="N33" i="1"/>
  <c r="O33" i="1"/>
  <c r="P33" i="1"/>
  <c r="Q33" i="1"/>
  <c r="R33" i="1"/>
  <c r="H34" i="1"/>
  <c r="I34" i="1"/>
  <c r="J34" i="1"/>
  <c r="K34" i="1"/>
  <c r="L34" i="1"/>
  <c r="M34" i="1"/>
  <c r="N34" i="1"/>
  <c r="O34" i="1"/>
  <c r="P34" i="1"/>
  <c r="Q34" i="1"/>
  <c r="R34" i="1"/>
  <c r="H35" i="1"/>
  <c r="I35" i="1"/>
  <c r="J35" i="1"/>
  <c r="K35" i="1"/>
  <c r="L35" i="1"/>
  <c r="M35" i="1"/>
  <c r="N35" i="1"/>
  <c r="O35" i="1"/>
  <c r="P35" i="1"/>
  <c r="Q35" i="1"/>
  <c r="R35" i="1"/>
  <c r="H36" i="1"/>
  <c r="I36" i="1"/>
  <c r="J36" i="1"/>
  <c r="K36" i="1"/>
  <c r="L36" i="1"/>
  <c r="M36" i="1"/>
  <c r="N36" i="1"/>
  <c r="O36" i="1"/>
  <c r="P36" i="1"/>
  <c r="Q36" i="1"/>
  <c r="R36" i="1"/>
  <c r="H37" i="1"/>
  <c r="I37" i="1"/>
  <c r="J37" i="1"/>
  <c r="K37" i="1"/>
  <c r="L37" i="1"/>
  <c r="M37" i="1"/>
  <c r="N37" i="1"/>
  <c r="O37" i="1"/>
  <c r="P37" i="1"/>
  <c r="Q37" i="1"/>
  <c r="R37" i="1"/>
  <c r="H38" i="1"/>
  <c r="I38" i="1"/>
  <c r="J38" i="1"/>
  <c r="K38" i="1"/>
  <c r="L38" i="1"/>
  <c r="M38" i="1"/>
  <c r="N38" i="1"/>
  <c r="O38" i="1"/>
  <c r="P38" i="1"/>
  <c r="Q38" i="1"/>
  <c r="R38" i="1"/>
  <c r="H39" i="1"/>
  <c r="I39" i="1"/>
  <c r="J39" i="1"/>
  <c r="K39" i="1"/>
  <c r="L39" i="1"/>
  <c r="M39" i="1"/>
  <c r="N39" i="1"/>
  <c r="O39" i="1"/>
  <c r="P39" i="1"/>
  <c r="Q39" i="1"/>
  <c r="R39" i="1"/>
  <c r="H40" i="1"/>
  <c r="I40" i="1"/>
  <c r="J40" i="1"/>
  <c r="K40" i="1"/>
  <c r="L40" i="1"/>
  <c r="M40" i="1"/>
  <c r="N40" i="1"/>
  <c r="O40" i="1"/>
  <c r="P40" i="1"/>
  <c r="Q40" i="1"/>
  <c r="R40" i="1"/>
  <c r="H41" i="1"/>
  <c r="I41" i="1"/>
  <c r="J41" i="1"/>
  <c r="K41" i="1"/>
  <c r="L41" i="1"/>
  <c r="M41" i="1"/>
  <c r="N41" i="1"/>
  <c r="O41" i="1"/>
  <c r="P41" i="1"/>
  <c r="Q41" i="1"/>
  <c r="R41" i="1"/>
  <c r="H42" i="1"/>
  <c r="I42" i="1"/>
  <c r="J42" i="1"/>
  <c r="K42" i="1"/>
  <c r="L42" i="1"/>
  <c r="M42" i="1"/>
  <c r="N42" i="1"/>
  <c r="O42" i="1"/>
  <c r="P42" i="1"/>
  <c r="Q42" i="1"/>
  <c r="R42" i="1"/>
  <c r="H43" i="1"/>
  <c r="I43" i="1"/>
  <c r="J43" i="1"/>
  <c r="K43" i="1"/>
  <c r="L43" i="1"/>
  <c r="M43" i="1"/>
  <c r="N43" i="1"/>
  <c r="O43" i="1"/>
  <c r="P43" i="1"/>
  <c r="Q43" i="1"/>
  <c r="R43" i="1"/>
  <c r="H44" i="1"/>
  <c r="I44" i="1"/>
  <c r="J44" i="1"/>
  <c r="K44" i="1"/>
  <c r="L44" i="1"/>
  <c r="M44" i="1"/>
  <c r="N44" i="1"/>
  <c r="O44" i="1"/>
  <c r="P44" i="1"/>
  <c r="Q44" i="1"/>
  <c r="R44" i="1"/>
  <c r="H45" i="1"/>
  <c r="I45" i="1"/>
  <c r="J45" i="1"/>
  <c r="K45" i="1"/>
  <c r="L45" i="1"/>
  <c r="M45" i="1"/>
  <c r="N45" i="1"/>
  <c r="O45" i="1"/>
  <c r="P45" i="1"/>
  <c r="Q45" i="1"/>
  <c r="R45" i="1"/>
  <c r="H46" i="1"/>
  <c r="I46" i="1"/>
  <c r="J46" i="1"/>
  <c r="K46" i="1"/>
  <c r="L46" i="1"/>
  <c r="M46" i="1"/>
  <c r="N46" i="1"/>
  <c r="O46" i="1"/>
  <c r="P46" i="1"/>
  <c r="Q46" i="1"/>
  <c r="R46" i="1"/>
  <c r="H47" i="1"/>
  <c r="I47" i="1"/>
  <c r="J47" i="1"/>
  <c r="K47" i="1"/>
  <c r="L47" i="1"/>
  <c r="M47" i="1"/>
  <c r="N47" i="1"/>
  <c r="O47" i="1"/>
  <c r="P47" i="1"/>
  <c r="Q47" i="1"/>
  <c r="R47" i="1"/>
  <c r="H48" i="1"/>
  <c r="I48" i="1"/>
  <c r="J48" i="1"/>
  <c r="K48" i="1"/>
  <c r="L48" i="1"/>
  <c r="M48" i="1"/>
  <c r="N48" i="1"/>
  <c r="O48" i="1"/>
  <c r="P48" i="1"/>
  <c r="Q48" i="1"/>
  <c r="R48" i="1"/>
  <c r="H49" i="1"/>
  <c r="I49" i="1"/>
  <c r="J49" i="1"/>
  <c r="K49" i="1"/>
  <c r="L49" i="1"/>
  <c r="M49" i="1"/>
  <c r="N49" i="1"/>
  <c r="O49" i="1"/>
  <c r="P49" i="1"/>
  <c r="Q49" i="1"/>
  <c r="R49" i="1"/>
  <c r="U3" i="1"/>
  <c r="U4" i="1"/>
  <c r="U5" i="1"/>
  <c r="U6" i="1"/>
  <c r="U7" i="1"/>
  <c r="U8" i="1"/>
  <c r="U9" i="1"/>
  <c r="U10" i="1"/>
  <c r="U11" i="1"/>
  <c r="U12" i="1"/>
  <c r="U13" i="1"/>
  <c r="E44" i="1" l="1"/>
  <c r="B74" i="1"/>
  <c r="E48" i="1"/>
  <c r="E40" i="1"/>
  <c r="E36" i="1"/>
  <c r="E32" i="1"/>
  <c r="E28" i="1"/>
  <c r="E24" i="1"/>
  <c r="E20" i="1"/>
  <c r="E16" i="1"/>
  <c r="E12" i="1"/>
  <c r="E8" i="1"/>
  <c r="E49" i="1"/>
  <c r="E33" i="1"/>
  <c r="E29" i="1"/>
  <c r="E13" i="1"/>
  <c r="E5" i="1"/>
  <c r="E46" i="1"/>
  <c r="E42" i="1"/>
  <c r="E38" i="1"/>
  <c r="E34" i="1"/>
  <c r="E30" i="1"/>
  <c r="E26" i="1"/>
  <c r="E22" i="1"/>
  <c r="E18" i="1"/>
  <c r="E14" i="1"/>
  <c r="E10" i="1"/>
  <c r="E6" i="1"/>
  <c r="F3" i="1"/>
  <c r="E4" i="1"/>
  <c r="E45" i="1"/>
  <c r="E41" i="1"/>
  <c r="E37" i="1"/>
  <c r="E25" i="1"/>
  <c r="E21" i="1"/>
  <c r="E17" i="1"/>
  <c r="E9" i="1"/>
  <c r="E47" i="1"/>
  <c r="E43" i="1"/>
  <c r="E39" i="1"/>
  <c r="E35" i="1"/>
  <c r="E31" i="1"/>
  <c r="E27" i="1"/>
  <c r="E23" i="1"/>
  <c r="E19" i="1"/>
  <c r="E15" i="1"/>
  <c r="E11" i="1"/>
  <c r="E7" i="1"/>
  <c r="E3" i="1"/>
  <c r="AJ50" i="1"/>
  <c r="AJ57" i="1"/>
  <c r="E57" i="1" s="1"/>
  <c r="AE64" i="1" l="1"/>
  <c r="AE50" i="1"/>
  <c r="AF50" i="1"/>
  <c r="Z64" i="1"/>
  <c r="Z50" i="1"/>
  <c r="Z65" i="1" s="1"/>
  <c r="Z66" i="1" s="1"/>
  <c r="F9" i="1"/>
  <c r="AJ64" i="1"/>
  <c r="AJ65" i="1" s="1"/>
  <c r="AJ66" i="1" s="1"/>
  <c r="F62" i="1"/>
  <c r="F61" i="1"/>
  <c r="F60" i="1"/>
  <c r="F59" i="1"/>
  <c r="F58" i="1"/>
  <c r="F57" i="1"/>
  <c r="F56" i="1"/>
  <c r="F55" i="1"/>
  <c r="F54" i="1"/>
  <c r="F53" i="1"/>
  <c r="F52" i="1"/>
  <c r="F46" i="1"/>
  <c r="F44" i="1"/>
  <c r="F38" i="1"/>
  <c r="F34" i="1"/>
  <c r="F14" i="1"/>
  <c r="F12" i="1"/>
  <c r="F7" i="1"/>
  <c r="F6" i="1"/>
  <c r="F42" i="1"/>
  <c r="F40" i="1"/>
  <c r="F28" i="1"/>
  <c r="F26" i="1"/>
  <c r="F11" i="1"/>
  <c r="F10" i="1"/>
  <c r="F4" i="1"/>
  <c r="F49" i="1"/>
  <c r="F43" i="1"/>
  <c r="F41" i="1"/>
  <c r="F37" i="1"/>
  <c r="F33" i="1"/>
  <c r="F30" i="1"/>
  <c r="F29" i="1"/>
  <c r="F27" i="1"/>
  <c r="F25" i="1"/>
  <c r="F24" i="1"/>
  <c r="F19" i="1"/>
  <c r="F17" i="1"/>
  <c r="F13" i="1"/>
  <c r="F8" i="1"/>
  <c r="F5" i="1"/>
  <c r="F48" i="1"/>
  <c r="F47" i="1"/>
  <c r="F45" i="1"/>
  <c r="F39" i="1"/>
  <c r="F36" i="1"/>
  <c r="F35" i="1"/>
  <c r="F32" i="1"/>
  <c r="F31" i="1"/>
  <c r="F23" i="1"/>
  <c r="F22" i="1"/>
  <c r="F21" i="1"/>
  <c r="F20" i="1"/>
  <c r="F18" i="1"/>
  <c r="F16" i="1"/>
  <c r="F15" i="1"/>
  <c r="U46" i="1"/>
  <c r="U44" i="1"/>
  <c r="U38" i="1"/>
  <c r="U34" i="1"/>
  <c r="U14" i="1"/>
  <c r="U42" i="1"/>
  <c r="U40" i="1"/>
  <c r="U28" i="1"/>
  <c r="U26" i="1"/>
  <c r="U49" i="1"/>
  <c r="U43" i="1"/>
  <c r="U41" i="1"/>
  <c r="U37" i="1"/>
  <c r="U33" i="1"/>
  <c r="U30" i="1"/>
  <c r="U29" i="1"/>
  <c r="U27" i="1"/>
  <c r="U25" i="1"/>
  <c r="U24" i="1"/>
  <c r="U19" i="1"/>
  <c r="U17" i="1"/>
  <c r="U48" i="1"/>
  <c r="U47" i="1"/>
  <c r="U45" i="1"/>
  <c r="U39" i="1"/>
  <c r="U36" i="1"/>
  <c r="U35" i="1"/>
  <c r="U32" i="1"/>
  <c r="U31" i="1"/>
  <c r="U23" i="1"/>
  <c r="U22" i="1"/>
  <c r="U21" i="1"/>
  <c r="U20" i="1"/>
  <c r="U18" i="1"/>
  <c r="U16" i="1"/>
  <c r="U15" i="1"/>
  <c r="AI64" i="1"/>
  <c r="AH64" i="1"/>
  <c r="AG64" i="1"/>
  <c r="AF64" i="1"/>
  <c r="AD64" i="1"/>
  <c r="AB64" i="1"/>
  <c r="Y64" i="1"/>
  <c r="X64" i="1"/>
  <c r="W64" i="1"/>
  <c r="V64" i="1"/>
  <c r="U64" i="1"/>
  <c r="T64" i="1"/>
  <c r="S64" i="1"/>
  <c r="R64" i="1"/>
  <c r="Q64" i="1"/>
  <c r="P64" i="1"/>
  <c r="O64" i="1"/>
  <c r="N64" i="1"/>
  <c r="M64" i="1"/>
  <c r="L64" i="1"/>
  <c r="K64" i="1"/>
  <c r="J64" i="1"/>
  <c r="I64" i="1"/>
  <c r="H64" i="1"/>
  <c r="AI50" i="1"/>
  <c r="AI65" i="1" s="1"/>
  <c r="AH50" i="1"/>
  <c r="AG50" i="1"/>
  <c r="AD50" i="1"/>
  <c r="AB50" i="1"/>
  <c r="AB65" i="1" s="1"/>
  <c r="AB66" i="1" s="1"/>
  <c r="Y50" i="1"/>
  <c r="Y65" i="1" s="1"/>
  <c r="X50" i="1"/>
  <c r="W50" i="1"/>
  <c r="W65" i="1" s="1"/>
  <c r="V50" i="1"/>
  <c r="T50" i="1"/>
  <c r="S50" i="1"/>
  <c r="S65" i="1" s="1"/>
  <c r="R50" i="1"/>
  <c r="Q50" i="1"/>
  <c r="P50" i="1"/>
  <c r="O50" i="1"/>
  <c r="O65" i="1" s="1"/>
  <c r="N50" i="1"/>
  <c r="M50" i="1"/>
  <c r="L50" i="1"/>
  <c r="K50" i="1"/>
  <c r="K65" i="1" s="1"/>
  <c r="J50" i="1"/>
  <c r="I50" i="1"/>
  <c r="H50" i="1"/>
  <c r="AD65" i="1"/>
  <c r="AD66" i="1" s="1"/>
  <c r="G50" i="1"/>
  <c r="C45" i="1"/>
  <c r="L65" i="1" l="1"/>
  <c r="P65" i="1"/>
  <c r="T65" i="1"/>
  <c r="AE65" i="1"/>
  <c r="AE66" i="1" s="1"/>
  <c r="J65" i="1"/>
  <c r="N65" i="1"/>
  <c r="R65" i="1"/>
  <c r="E64" i="1"/>
  <c r="H65" i="1"/>
  <c r="E50" i="1"/>
  <c r="Q65" i="1"/>
  <c r="I65" i="1"/>
  <c r="M65" i="1"/>
  <c r="V65" i="1"/>
  <c r="G65" i="1"/>
  <c r="X65" i="1"/>
  <c r="AF65" i="1"/>
  <c r="F64" i="1"/>
  <c r="U50" i="1"/>
  <c r="U65" i="1" s="1"/>
  <c r="AH65" i="1"/>
  <c r="F50" i="1"/>
  <c r="AG65" i="1"/>
  <c r="T66" i="1" l="1"/>
  <c r="F65" i="1"/>
  <c r="AH70" i="1"/>
  <c r="E65" i="1"/>
  <c r="B75" i="1" s="1"/>
  <c r="G66" i="1"/>
  <c r="K71" i="1" s="1"/>
  <c r="AF66" i="1"/>
</calcChain>
</file>

<file path=xl/comments1.xml><?xml version="1.0" encoding="utf-8"?>
<comments xmlns="http://schemas.openxmlformats.org/spreadsheetml/2006/main">
  <authors>
    <author>Musson, Rosemary</author>
    <author>Terri Arnold</author>
  </authors>
  <commentList>
    <comment ref="AF2" authorId="0">
      <text>
        <r>
          <rPr>
            <b/>
            <sz val="9"/>
            <color indexed="81"/>
            <rFont val="Tahoma"/>
            <family val="2"/>
          </rPr>
          <t>Musson, Rosemary:</t>
        </r>
        <r>
          <rPr>
            <sz val="9"/>
            <color indexed="81"/>
            <rFont val="Tahoma"/>
            <family val="2"/>
          </rPr>
          <t xml:space="preserve">
Network Coordinators, PA Leads</t>
        </r>
      </text>
    </comment>
    <comment ref="AJ2" authorId="0">
      <text>
        <r>
          <rPr>
            <b/>
            <sz val="9"/>
            <color indexed="81"/>
            <rFont val="Tahoma"/>
            <family val="2"/>
          </rPr>
          <t>Musson, Rosemary:</t>
        </r>
        <r>
          <rPr>
            <sz val="9"/>
            <color indexed="81"/>
            <rFont val="Tahoma"/>
            <family val="2"/>
          </rPr>
          <t xml:space="preserve">
Model Leads and Modelers
</t>
        </r>
      </text>
    </comment>
    <comment ref="AG4" authorId="1">
      <text>
        <r>
          <rPr>
            <b/>
            <sz val="9"/>
            <color indexed="81"/>
            <rFont val="Tahoma"/>
            <family val="2"/>
          </rPr>
          <t>Terri Arnold:</t>
        </r>
        <r>
          <rPr>
            <sz val="9"/>
            <color indexed="81"/>
            <rFont val="Tahoma"/>
            <family val="2"/>
          </rPr>
          <t xml:space="preserve">
20130910: updated targets for waterlevels. Previously waterlevel targets were calculated using an average overhead rate. The waterlevel targets were revised to use the FY13 WSC overhead rates.</t>
        </r>
      </text>
    </comment>
    <comment ref="AG6" authorId="1">
      <text>
        <r>
          <rPr>
            <b/>
            <sz val="9"/>
            <color indexed="81"/>
            <rFont val="Tahoma"/>
            <family val="2"/>
          </rPr>
          <t>Terri Arnold:</t>
        </r>
        <r>
          <rPr>
            <sz val="9"/>
            <color indexed="81"/>
            <rFont val="Tahoma"/>
            <family val="2"/>
          </rPr>
          <t xml:space="preserve">
20130910: updated targets for waterlevels. Previously waterlevel targets were calculated using an average overhead rate. The waterlevel targets were revised to use the FY13 WSC overhead rates.</t>
        </r>
      </text>
    </comment>
    <comment ref="AF7" authorId="1">
      <text>
        <r>
          <rPr>
            <b/>
            <sz val="9"/>
            <color indexed="81"/>
            <rFont val="Tahoma"/>
            <family val="2"/>
          </rPr>
          <t>Terri Arnold:</t>
        </r>
        <r>
          <rPr>
            <sz val="9"/>
            <color indexed="81"/>
            <rFont val="Tahoma"/>
            <family val="2"/>
          </rPr>
          <t xml:space="preserve">
This amount includes the amount of CA carryover ($105,246) which will be applied to Justin Kulongoski and Bryant Jurgens' salaries</t>
        </r>
      </text>
    </comment>
    <comment ref="AG7" authorId="1">
      <text>
        <r>
          <rPr>
            <b/>
            <sz val="9"/>
            <color indexed="81"/>
            <rFont val="Tahoma"/>
            <family val="2"/>
          </rPr>
          <t>Terri Arnold:</t>
        </r>
        <r>
          <rPr>
            <sz val="9"/>
            <color indexed="81"/>
            <rFont val="Tahoma"/>
            <family val="2"/>
          </rPr>
          <t xml:space="preserve">
20130910: updated targets for waterlevels. Previously waterlevel targets were calculated using an average overhead rate. The waterlevel targets were revised to use the FY13 WSC overhead rates.
</t>
        </r>
      </text>
    </comment>
    <comment ref="AG10" authorId="1">
      <text>
        <r>
          <rPr>
            <b/>
            <sz val="9"/>
            <color indexed="81"/>
            <rFont val="Tahoma"/>
            <family val="2"/>
          </rPr>
          <t>Terri Arnold:</t>
        </r>
        <r>
          <rPr>
            <sz val="9"/>
            <color indexed="81"/>
            <rFont val="Tahoma"/>
            <family val="2"/>
          </rPr>
          <t xml:space="preserve">
20130910: updated targets for waterlevels. Previously waterlevel targets were calculated using an average overhead rate. The waterlevel targets were revised to use the FY13 WSC overhead rates.
</t>
        </r>
      </text>
    </comment>
    <comment ref="AG13" authorId="1">
      <text>
        <r>
          <rPr>
            <b/>
            <sz val="9"/>
            <color indexed="81"/>
            <rFont val="Tahoma"/>
            <family val="2"/>
          </rPr>
          <t>Terri Arnold:</t>
        </r>
        <r>
          <rPr>
            <sz val="9"/>
            <color indexed="81"/>
            <rFont val="Tahoma"/>
            <family val="2"/>
          </rPr>
          <t xml:space="preserve">
20130910: updated targets for waterlevels. Previously waterlevel targets were calculated using an average overhead rate. The waterlevel targets were revised to use the FY13 WSC overhead rates.
</t>
        </r>
      </text>
    </comment>
    <comment ref="AG14" authorId="1">
      <text>
        <r>
          <rPr>
            <b/>
            <sz val="9"/>
            <color indexed="81"/>
            <rFont val="Tahoma"/>
            <family val="2"/>
          </rPr>
          <t>Terri Arnold:</t>
        </r>
        <r>
          <rPr>
            <sz val="9"/>
            <color indexed="81"/>
            <rFont val="Tahoma"/>
            <family val="2"/>
          </rPr>
          <t xml:space="preserve">
20130910: updated targets for waterlevels. Previously waterlevel targets were calculated using an average overhead rate. The waterlevel targets were revised to use the FY13 WSC overhead rates.
</t>
        </r>
      </text>
    </comment>
    <comment ref="AF15" authorId="1">
      <text>
        <r>
          <rPr>
            <b/>
            <sz val="9"/>
            <color indexed="81"/>
            <rFont val="Tahoma"/>
            <family val="2"/>
          </rPr>
          <t>Terri Arnold:</t>
        </r>
        <r>
          <rPr>
            <sz val="9"/>
            <color indexed="81"/>
            <rFont val="Tahoma"/>
            <family val="2"/>
          </rPr>
          <t xml:space="preserve">
09/10/2013 increased from $169,988 to $176,327 to reflect increased overhead and benefits rates and step increase for FY14.</t>
        </r>
      </text>
    </comment>
    <comment ref="AG15" authorId="1">
      <text>
        <r>
          <rPr>
            <b/>
            <sz val="9"/>
            <color indexed="81"/>
            <rFont val="Tahoma"/>
            <family val="2"/>
          </rPr>
          <t>Terri Arnold:</t>
        </r>
        <r>
          <rPr>
            <sz val="9"/>
            <color indexed="81"/>
            <rFont val="Tahoma"/>
            <family val="2"/>
          </rPr>
          <t xml:space="preserve">
20130910: updated targets for waterlevels. Previously waterlevel targets were calculated using an average overhead rate. The waterlevel targets were revised to use the FY13 WSC overhead rates.
</t>
        </r>
      </text>
    </comment>
    <comment ref="AG19" authorId="1">
      <text>
        <r>
          <rPr>
            <b/>
            <sz val="9"/>
            <color indexed="81"/>
            <rFont val="Tahoma"/>
            <family val="2"/>
          </rPr>
          <t>Terri Arnold:</t>
        </r>
        <r>
          <rPr>
            <sz val="9"/>
            <color indexed="81"/>
            <rFont val="Tahoma"/>
            <family val="2"/>
          </rPr>
          <t xml:space="preserve">
20130910: updated targets for waterlevels. Previously waterlevel targets were calculated using an average overhead rate. The waterlevel targets were revised to use the FY13 WSC overhead rates.
</t>
        </r>
      </text>
    </comment>
    <comment ref="A20" authorId="0">
      <text>
        <r>
          <rPr>
            <b/>
            <sz val="9"/>
            <color indexed="81"/>
            <rFont val="Tahoma"/>
            <family val="2"/>
          </rPr>
          <t>Musson, Rosemary:</t>
        </r>
        <r>
          <rPr>
            <sz val="9"/>
            <color indexed="81"/>
            <rFont val="Tahoma"/>
            <family val="2"/>
          </rPr>
          <t xml:space="preserve">
MA and RI
</t>
        </r>
      </text>
    </comment>
    <comment ref="A21" authorId="0">
      <text>
        <r>
          <rPr>
            <b/>
            <sz val="9"/>
            <color indexed="81"/>
            <rFont val="Tahoma"/>
            <family val="2"/>
          </rPr>
          <t>Musson, Rosemary:</t>
        </r>
        <r>
          <rPr>
            <sz val="9"/>
            <color indexed="81"/>
            <rFont val="Tahoma"/>
            <family val="2"/>
          </rPr>
          <t xml:space="preserve">
MD, DE, and DE</t>
        </r>
      </text>
    </comment>
    <comment ref="AG21" authorId="1">
      <text>
        <r>
          <rPr>
            <b/>
            <sz val="9"/>
            <color indexed="81"/>
            <rFont val="Tahoma"/>
            <family val="2"/>
          </rPr>
          <t>Terri Arnold:</t>
        </r>
        <r>
          <rPr>
            <sz val="9"/>
            <color indexed="81"/>
            <rFont val="Tahoma"/>
            <family val="2"/>
          </rPr>
          <t xml:space="preserve">
20130910: updated targets for waterlevels. Previously waterlevel targets were calculated using an average overhead rate. The waterlevel targets were revised to use the FY13 WSC overhead rates.</t>
        </r>
      </text>
    </comment>
    <comment ref="AG23" authorId="1">
      <text>
        <r>
          <rPr>
            <b/>
            <sz val="9"/>
            <color indexed="81"/>
            <rFont val="Tahoma"/>
            <family val="2"/>
          </rPr>
          <t>Terri Arnold:</t>
        </r>
        <r>
          <rPr>
            <sz val="9"/>
            <color indexed="81"/>
            <rFont val="Tahoma"/>
            <family val="2"/>
          </rPr>
          <t xml:space="preserve">
20130918: Moved target for lerisus1 from OH to MI because most of the wells are in MI (as per Allison Kunze) </t>
        </r>
      </text>
    </comment>
    <comment ref="AG24" authorId="1">
      <text>
        <r>
          <rPr>
            <b/>
            <sz val="9"/>
            <color indexed="81"/>
            <rFont val="Tahoma"/>
            <family val="2"/>
          </rPr>
          <t>Terri Arnold:</t>
        </r>
        <r>
          <rPr>
            <sz val="9"/>
            <color indexed="81"/>
            <rFont val="Tahoma"/>
            <family val="2"/>
          </rPr>
          <t xml:space="preserve">
20130910: updated targets for waterlevels. Previously waterlevel targets were calculated using an average overhead rate. The waterlevel targets were revised to use the FY13 WSC overhead rates.</t>
        </r>
      </text>
    </comment>
    <comment ref="AG26" authorId="1">
      <text>
        <r>
          <rPr>
            <b/>
            <sz val="9"/>
            <color indexed="81"/>
            <rFont val="Tahoma"/>
            <family val="2"/>
          </rPr>
          <t>Terri Arnold:</t>
        </r>
        <r>
          <rPr>
            <sz val="9"/>
            <color indexed="81"/>
            <rFont val="Tahoma"/>
            <family val="2"/>
          </rPr>
          <t xml:space="preserve">
8/28/2013 moved funds $67,674 for metxetn1 from TN to MS as per Jeannie Barlow</t>
        </r>
      </text>
    </comment>
    <comment ref="AI26" authorId="1">
      <text>
        <r>
          <rPr>
            <b/>
            <sz val="9"/>
            <color indexed="81"/>
            <rFont val="Tahoma"/>
            <family val="2"/>
          </rPr>
          <t>Terri Arnold:</t>
        </r>
        <r>
          <rPr>
            <sz val="9"/>
            <color indexed="81"/>
            <rFont val="Tahoma"/>
            <family val="2"/>
          </rPr>
          <t xml:space="preserve">
8/28/2013 moved funds $101,557 for metxetn1 from TN to MS as per Jeannie Barlow</t>
        </r>
      </text>
    </comment>
    <comment ref="A31" authorId="0">
      <text>
        <r>
          <rPr>
            <b/>
            <sz val="9"/>
            <color indexed="81"/>
            <rFont val="Tahoma"/>
            <family val="2"/>
          </rPr>
          <t>Musson, Rosemary:</t>
        </r>
        <r>
          <rPr>
            <sz val="9"/>
            <color indexed="81"/>
            <rFont val="Tahoma"/>
            <family val="2"/>
          </rPr>
          <t xml:space="preserve">
NH and VT</t>
        </r>
      </text>
    </comment>
    <comment ref="AG32" authorId="1">
      <text>
        <r>
          <rPr>
            <b/>
            <sz val="9"/>
            <color indexed="81"/>
            <rFont val="Tahoma"/>
            <family val="2"/>
          </rPr>
          <t>Terri Arnold:</t>
        </r>
        <r>
          <rPr>
            <sz val="9"/>
            <color indexed="81"/>
            <rFont val="Tahoma"/>
            <family val="2"/>
          </rPr>
          <t xml:space="preserve">
20130910: updated targets for waterlevels. Previously waterlevel targets were calculated using an average overhead rate. The waterlevel targets were revised to use the FY13 WSC overhead rates.</t>
        </r>
      </text>
    </comment>
    <comment ref="AG33" authorId="1">
      <text>
        <r>
          <rPr>
            <b/>
            <sz val="9"/>
            <color indexed="81"/>
            <rFont val="Tahoma"/>
            <family val="2"/>
          </rPr>
          <t>Terri Arnold:</t>
        </r>
        <r>
          <rPr>
            <sz val="9"/>
            <color indexed="81"/>
            <rFont val="Tahoma"/>
            <family val="2"/>
          </rPr>
          <t xml:space="preserve">
20130910: updated targets for waterlevels. Previously waterlevel targets were calculated using an average overhead rate. The waterlevel targets were revised to use the FY13 WSC overhead rates.</t>
        </r>
      </text>
    </comment>
    <comment ref="AG34" authorId="1">
      <text>
        <r>
          <rPr>
            <b/>
            <sz val="9"/>
            <color indexed="81"/>
            <rFont val="Tahoma"/>
            <family val="2"/>
          </rPr>
          <t>Terri Arnold:</t>
        </r>
        <r>
          <rPr>
            <sz val="9"/>
            <color indexed="81"/>
            <rFont val="Tahoma"/>
            <family val="2"/>
          </rPr>
          <t xml:space="preserve">
20130910: updated targets for waterlevels. Previously waterlevel targets were calculated using an average overhead rate. The waterlevel targets were revised to use the FY13 WSC overhead rates.</t>
        </r>
      </text>
    </comment>
    <comment ref="AG36" authorId="1">
      <text>
        <r>
          <rPr>
            <b/>
            <sz val="9"/>
            <color indexed="81"/>
            <rFont val="Tahoma"/>
            <family val="2"/>
          </rPr>
          <t>Terri Arnold:</t>
        </r>
        <r>
          <rPr>
            <sz val="9"/>
            <color indexed="81"/>
            <rFont val="Tahoma"/>
            <family val="2"/>
          </rPr>
          <t xml:space="preserve">
20130918: Moved target for lerisus1 from OH to MI because most of the wells are in MI (as per Allison Kunze) 20130910: updated targets for waterlevels. Previously waterlevel targets were calculated using an average overhead rate. The waterlevel targets were revised to use the FY13 WSC overhead rates.</t>
        </r>
      </text>
    </comment>
    <comment ref="AF38" authorId="1">
      <text>
        <r>
          <rPr>
            <b/>
            <sz val="9"/>
            <color indexed="81"/>
            <rFont val="Tahoma"/>
            <family val="2"/>
          </rPr>
          <t>Terri Arnold:</t>
        </r>
        <r>
          <rPr>
            <sz val="9"/>
            <color indexed="81"/>
            <rFont val="Tahoma"/>
            <family val="2"/>
          </rPr>
          <t xml:space="preserve">
9/17/2013: subtracted funds for travel because it will be held at HQ as O&amp;E to be distributed among team.</t>
        </r>
      </text>
    </comment>
    <comment ref="AF39" authorId="1">
      <text>
        <r>
          <rPr>
            <b/>
            <sz val="9"/>
            <color indexed="81"/>
            <rFont val="Tahoma"/>
            <family val="2"/>
          </rPr>
          <t>Terri Arnold:</t>
        </r>
        <r>
          <rPr>
            <sz val="9"/>
            <color indexed="81"/>
            <rFont val="Tahoma"/>
            <family val="2"/>
          </rPr>
          <t xml:space="preserve">
9/17/2013: subtracted funds for travel because it will be held at HQ as O&amp;E to be distributed among team.</t>
        </r>
      </text>
    </comment>
    <comment ref="AG42" authorId="1">
      <text>
        <r>
          <rPr>
            <b/>
            <sz val="9"/>
            <color indexed="81"/>
            <rFont val="Tahoma"/>
            <family val="2"/>
          </rPr>
          <t>Terri Arnold:</t>
        </r>
        <r>
          <rPr>
            <sz val="9"/>
            <color indexed="81"/>
            <rFont val="Tahoma"/>
            <family val="2"/>
          </rPr>
          <t xml:space="preserve">
20130910: updated targets for waterlevels. Previously waterlevel targets were calculated using an average overhead rate. The waterlevel targets were revised to use the FY13 WSC overhead rates.
8/28/2013 moved funds $67,674 for metxetn1 from TN to MS as per Jeannie Barlow</t>
        </r>
      </text>
    </comment>
    <comment ref="AI42" authorId="1">
      <text>
        <r>
          <rPr>
            <b/>
            <sz val="9"/>
            <color indexed="81"/>
            <rFont val="Tahoma"/>
            <family val="2"/>
          </rPr>
          <t>Terri Arnold:</t>
        </r>
        <r>
          <rPr>
            <sz val="9"/>
            <color indexed="81"/>
            <rFont val="Tahoma"/>
            <family val="2"/>
          </rPr>
          <t xml:space="preserve">
8/28/2013 moved funds $101,557 for metxetn1 from TN to MS as per Jeannie Barlow</t>
        </r>
      </text>
    </comment>
    <comment ref="AG43" authorId="1">
      <text>
        <r>
          <rPr>
            <b/>
            <sz val="9"/>
            <color indexed="81"/>
            <rFont val="Tahoma"/>
            <family val="2"/>
          </rPr>
          <t>Terri Arnold:</t>
        </r>
        <r>
          <rPr>
            <sz val="9"/>
            <color indexed="81"/>
            <rFont val="Tahoma"/>
            <family val="2"/>
          </rPr>
          <t xml:space="preserve">
20130910: updated targets for waterlevels. Previously waterlevel targets were calculated using an average overhead rate. The waterlevel targets were revised to use the FY13 WSC overhead rates.
this amount includes Marylynn Musgroves salary
</t>
        </r>
      </text>
    </comment>
    <comment ref="AG44" authorId="1">
      <text>
        <r>
          <rPr>
            <b/>
            <sz val="9"/>
            <color indexed="81"/>
            <rFont val="Tahoma"/>
            <family val="2"/>
          </rPr>
          <t>Terri Arnold:</t>
        </r>
        <r>
          <rPr>
            <sz val="9"/>
            <color indexed="81"/>
            <rFont val="Tahoma"/>
            <family val="2"/>
          </rPr>
          <t xml:space="preserve">
20130910: updated targets for waterlevels. Previously waterlevel targets were calculated using an average overhead rate. The waterlevel targets were revised to use the FY13 WSC overhead rates.</t>
        </r>
      </text>
    </comment>
    <comment ref="AG46" authorId="1">
      <text>
        <r>
          <rPr>
            <b/>
            <sz val="9"/>
            <color indexed="81"/>
            <rFont val="Tahoma"/>
            <family val="2"/>
          </rPr>
          <t>Terri Arnold:</t>
        </r>
        <r>
          <rPr>
            <sz val="9"/>
            <color indexed="81"/>
            <rFont val="Tahoma"/>
            <family val="2"/>
          </rPr>
          <t xml:space="preserve">
20130910: updated targets for waterlevels. Previously waterlevel targets were calculated using an average overhead rate. The waterlevel targets were revised to use the FY13 WSC overhead rates.
</t>
        </r>
      </text>
    </comment>
    <comment ref="AF52" authorId="1">
      <text>
        <r>
          <rPr>
            <b/>
            <sz val="9"/>
            <color indexed="81"/>
            <rFont val="Tahoma"/>
            <family val="2"/>
          </rPr>
          <t>Terri Arnold:</t>
        </r>
        <r>
          <rPr>
            <sz val="9"/>
            <color indexed="81"/>
            <rFont val="Tahoma"/>
            <family val="2"/>
          </rPr>
          <t xml:space="preserve">
Belitz salary + colocation
</t>
        </r>
      </text>
    </comment>
    <comment ref="AJ52" authorId="1">
      <text>
        <r>
          <rPr>
            <b/>
            <sz val="9"/>
            <color indexed="81"/>
            <rFont val="Tahoma"/>
            <family val="2"/>
          </rPr>
          <t>Terri Arnold:</t>
        </r>
        <r>
          <rPr>
            <sz val="9"/>
            <color indexed="81"/>
            <rFont val="Tahoma"/>
            <family val="2"/>
          </rPr>
          <t xml:space="preserve">
Eberts salary + colocation + Nolan salary
</t>
        </r>
      </text>
    </comment>
    <comment ref="AF54" authorId="1">
      <text>
        <r>
          <rPr>
            <b/>
            <sz val="9"/>
            <color indexed="81"/>
            <rFont val="Tahoma"/>
            <family val="2"/>
          </rPr>
          <t>Terri Arnold:</t>
        </r>
        <r>
          <rPr>
            <sz val="9"/>
            <color indexed="81"/>
            <rFont val="Tahoma"/>
            <family val="2"/>
          </rPr>
          <t xml:space="preserve">
20120606: amount held in FY12 was $350,000 but is usually too much.  Decreased to $250,000 for FY13 hold. 
</t>
        </r>
      </text>
    </comment>
    <comment ref="AJ57" authorId="1">
      <text>
        <r>
          <rPr>
            <b/>
            <sz val="9"/>
            <color indexed="81"/>
            <rFont val="Tahoma"/>
            <family val="2"/>
          </rPr>
          <t>Terri Arnold:</t>
        </r>
        <r>
          <rPr>
            <sz val="9"/>
            <color indexed="81"/>
            <rFont val="Tahoma"/>
            <family val="2"/>
          </rPr>
          <t xml:space="preserve">
$30K in travel distributed to WSCs above</t>
        </r>
      </text>
    </comment>
    <comment ref="AF67" authorId="0">
      <text>
        <r>
          <rPr>
            <b/>
            <sz val="9"/>
            <color indexed="81"/>
            <rFont val="Tahoma"/>
            <family val="2"/>
          </rPr>
          <t>Musson, Rosemary:</t>
        </r>
        <r>
          <rPr>
            <sz val="9"/>
            <color indexed="81"/>
            <rFont val="Tahoma"/>
            <family val="2"/>
          </rPr>
          <t xml:space="preserve">
Network Coordinators, PA Leads</t>
        </r>
      </text>
    </comment>
  </commentList>
</comments>
</file>

<file path=xl/sharedStrings.xml><?xml version="1.0" encoding="utf-8"?>
<sst xmlns="http://schemas.openxmlformats.org/spreadsheetml/2006/main" count="314" uniqueCount="194">
  <si>
    <t>HQ Account</t>
  </si>
  <si>
    <t>Sample Analyses Total</t>
  </si>
  <si>
    <t>Other</t>
  </si>
  <si>
    <t>Submittal Date</t>
  </si>
  <si>
    <t>Salary. Travel &amp; Expenses :</t>
  </si>
  <si>
    <t>Placeholder for Analyses</t>
  </si>
  <si>
    <r>
      <t>Funds to be held for future allocations</t>
    </r>
    <r>
      <rPr>
        <sz val="10"/>
        <rFont val="Arial"/>
        <family val="2"/>
      </rPr>
      <t>:</t>
    </r>
  </si>
  <si>
    <t xml:space="preserve">Coordinator </t>
  </si>
  <si>
    <t>CT</t>
  </si>
  <si>
    <t>MD</t>
  </si>
  <si>
    <t>NY</t>
  </si>
  <si>
    <t>NH</t>
  </si>
  <si>
    <t>AL</t>
  </si>
  <si>
    <t>FL</t>
  </si>
  <si>
    <t>IN</t>
  </si>
  <si>
    <t>WI</t>
  </si>
  <si>
    <t>NJ</t>
  </si>
  <si>
    <t>OH</t>
  </si>
  <si>
    <t>IL</t>
  </si>
  <si>
    <t>GA</t>
  </si>
  <si>
    <t>NC</t>
  </si>
  <si>
    <t>MS</t>
  </si>
  <si>
    <t>SC</t>
  </si>
  <si>
    <t>TN</t>
  </si>
  <si>
    <t>CO</t>
  </si>
  <si>
    <t>NE</t>
  </si>
  <si>
    <t>TX</t>
  </si>
  <si>
    <t>IA</t>
  </si>
  <si>
    <t>AR</t>
  </si>
  <si>
    <t>NM</t>
  </si>
  <si>
    <t>MN</t>
  </si>
  <si>
    <t>LA</t>
  </si>
  <si>
    <t>WY</t>
  </si>
  <si>
    <t>WA</t>
  </si>
  <si>
    <t>NV</t>
  </si>
  <si>
    <t>CA</t>
  </si>
  <si>
    <t>OR</t>
  </si>
  <si>
    <t>ID</t>
  </si>
  <si>
    <t>AZ</t>
  </si>
  <si>
    <t>UT</t>
  </si>
  <si>
    <t>PA</t>
  </si>
  <si>
    <t>MA</t>
  </si>
  <si>
    <t>HI</t>
  </si>
  <si>
    <t>Component 
Studies</t>
  </si>
  <si>
    <t>VA</t>
  </si>
  <si>
    <t>Drilling</t>
  </si>
  <si>
    <t>MT</t>
  </si>
  <si>
    <t>Additional Holds listed below</t>
  </si>
  <si>
    <t>AK</t>
  </si>
  <si>
    <t>FBMS Cost Center</t>
  </si>
  <si>
    <t>GGESME0000</t>
  </si>
  <si>
    <t>GGCMRM0000</t>
  </si>
  <si>
    <t>GGCSSD0000</t>
  </si>
  <si>
    <t>GGWSZF0000</t>
  </si>
  <si>
    <t>GGCMRE0000</t>
  </si>
  <si>
    <t>GGENLD0000</t>
  </si>
  <si>
    <t>GGWSZG0000</t>
  </si>
  <si>
    <t>KS</t>
  </si>
  <si>
    <t>KY</t>
  </si>
  <si>
    <t>GGESMC0000</t>
  </si>
  <si>
    <t>GGESMF0000</t>
  </si>
  <si>
    <t>GGWSZH0000</t>
  </si>
  <si>
    <t>GGEMNP0000</t>
  </si>
  <si>
    <t>GGWNYE0000</t>
  </si>
  <si>
    <t>GGEMNE0000</t>
  </si>
  <si>
    <t>GGEMNF0000</t>
  </si>
  <si>
    <t>GGCSSE0000</t>
  </si>
  <si>
    <t>GGCSSF0000</t>
  </si>
  <si>
    <t>GGEMNG0000</t>
  </si>
  <si>
    <t>GGENLG0000</t>
  </si>
  <si>
    <t>ME</t>
  </si>
  <si>
    <t>GGENLE0000</t>
  </si>
  <si>
    <t>GGENLF0000</t>
  </si>
  <si>
    <t>GGEMNQ0000</t>
  </si>
  <si>
    <t>MI</t>
  </si>
  <si>
    <t>GGEMNH0000</t>
  </si>
  <si>
    <t>MO</t>
  </si>
  <si>
    <t>GGCSSG0000</t>
  </si>
  <si>
    <t>GGESMG0000</t>
  </si>
  <si>
    <t>GGCMRS0000</t>
  </si>
  <si>
    <t>GGESMH0000</t>
  </si>
  <si>
    <t>GGEMNR0000</t>
  </si>
  <si>
    <t>GGENLH0000</t>
  </si>
  <si>
    <t>GGENLJ0000</t>
  </si>
  <si>
    <t>OK</t>
  </si>
  <si>
    <t>GGCMRG0000</t>
  </si>
  <si>
    <t>GGWSZJ0000</t>
  </si>
  <si>
    <t>GGENLK0000</t>
  </si>
  <si>
    <t>GGEMNJ0000</t>
  </si>
  <si>
    <t>GGCSSH0000</t>
  </si>
  <si>
    <t>GGWNYF0000</t>
  </si>
  <si>
    <t>GGENLL0000</t>
  </si>
  <si>
    <t>GGESMK0000</t>
  </si>
  <si>
    <t>GGESML0000</t>
  </si>
  <si>
    <t>GGCSSJ0000</t>
  </si>
  <si>
    <t>GGWSZK0000</t>
  </si>
  <si>
    <t>GGENLM0000</t>
  </si>
  <si>
    <t>GGWNYG0000</t>
  </si>
  <si>
    <t>GGEMNK0000</t>
  </si>
  <si>
    <t>WV</t>
  </si>
  <si>
    <t>GGENLN0000</t>
  </si>
  <si>
    <t>GGCMRT0000</t>
  </si>
  <si>
    <t>MW</t>
  </si>
  <si>
    <t>RM</t>
  </si>
  <si>
    <t>SE</t>
  </si>
  <si>
    <t>NW</t>
  </si>
  <si>
    <t>SW</t>
  </si>
  <si>
    <t>AREA</t>
  </si>
  <si>
    <t>RNPO</t>
  </si>
  <si>
    <t>Placeholder for WSC</t>
  </si>
  <si>
    <t>Headquarters Acct</t>
  </si>
  <si>
    <t>GWST Sample Analyses</t>
  </si>
  <si>
    <t>MY</t>
  </si>
  <si>
    <t>GR</t>
  </si>
  <si>
    <t>ND</t>
  </si>
  <si>
    <t xml:space="preserve">Science Center </t>
  </si>
  <si>
    <t>Science Center (SC)  Total</t>
  </si>
  <si>
    <t>NASQAN Data Collection</t>
  </si>
  <si>
    <t>NASQAN  Sample Analyses</t>
  </si>
  <si>
    <t>NMN Sample Analyses</t>
  </si>
  <si>
    <t>NMN 
Data Collection</t>
  </si>
  <si>
    <t>SW National Fixed Site Network</t>
  </si>
  <si>
    <t>SW Monitoring and Status Assessment Team</t>
  </si>
  <si>
    <t>NASQAN Stream Gaging</t>
  </si>
  <si>
    <t>NMN Stream Gaging</t>
  </si>
  <si>
    <t>NAWQA SW Status QW Data Collection</t>
  </si>
  <si>
    <t>NAWQA SW Status QW Sample Analyses</t>
  </si>
  <si>
    <t>NAWQA SW Status Stream Gaging</t>
  </si>
  <si>
    <t>NAWQA ECO Data Collection</t>
  </si>
  <si>
    <t>NAWQA ECO Sample Analyses</t>
  </si>
  <si>
    <t>NAWQA SWS&amp;T Reports</t>
  </si>
  <si>
    <t>Regional Synoptic Data Collection</t>
  </si>
  <si>
    <t>Regional Synoptic Sample Analyses</t>
  </si>
  <si>
    <t>SW Trends</t>
  </si>
  <si>
    <t>Surface-Water Trend Analysis   Team</t>
  </si>
  <si>
    <t>National and Regional SPARROW    Team</t>
  </si>
  <si>
    <t>SPARROW</t>
  </si>
  <si>
    <t>GGCMNS0000</t>
  </si>
  <si>
    <t>SD</t>
  </si>
  <si>
    <t>GGEMNT0000</t>
  </si>
  <si>
    <t>Regional Synoptic Data Collection   Sum Col (W-Z)</t>
  </si>
  <si>
    <t>COLUMN TOTALS</t>
  </si>
  <si>
    <t>SUBTOTAL FOR SC</t>
  </si>
  <si>
    <t>SUBTOTAL FOR ROWS 51-63</t>
  </si>
  <si>
    <t>C Target Totals</t>
  </si>
  <si>
    <t>IWS</t>
  </si>
  <si>
    <t>Component Target</t>
  </si>
  <si>
    <t xml:space="preserve">Component Total Requested Funding </t>
  </si>
  <si>
    <t>Stressor Effects Studies</t>
  </si>
  <si>
    <t>GW Modeling</t>
  </si>
  <si>
    <t>Asst. Coordinator</t>
  </si>
  <si>
    <t>Eco Contracts reserve</t>
  </si>
  <si>
    <t>Eco Equipment reserve</t>
  </si>
  <si>
    <t>Eco Electrofishing Training reserve</t>
  </si>
  <si>
    <t>Special Eco Sampling (Reference sites)</t>
  </si>
  <si>
    <t>Regional Water-Quality Studies</t>
  </si>
  <si>
    <t>Regional Water-Quality     Team</t>
  </si>
  <si>
    <t>Regional QW Synoptic Data Collection   Sum Col (W-Z)</t>
  </si>
  <si>
    <t>Regional QW Synoptic Data Collection</t>
  </si>
  <si>
    <t>Regional QW Synoptic Sample Analyses</t>
  </si>
  <si>
    <t>Regional Synoptic ECO Data Collection</t>
  </si>
  <si>
    <t>Regional Synoptic ECO Sample Analyses</t>
  </si>
  <si>
    <t xml:space="preserve">GWST Cycle 2 Reports </t>
  </si>
  <si>
    <t>Integrated Watershed Studies Team</t>
  </si>
  <si>
    <t>C3 PA factsheet SPN &amp; Print(Burow)</t>
  </si>
  <si>
    <t>O&amp;E</t>
  </si>
  <si>
    <t>no3 sensor for etn</t>
  </si>
  <si>
    <t>training by gama</t>
  </si>
  <si>
    <t>HQ Staff</t>
  </si>
  <si>
    <t>GW Assessment</t>
  </si>
  <si>
    <t>SW NFSN</t>
  </si>
  <si>
    <t>SW Modeling</t>
  </si>
  <si>
    <t>SW Modeling Team</t>
  </si>
  <si>
    <t>SW Management</t>
  </si>
  <si>
    <t>SW Mgmnt</t>
  </si>
  <si>
    <t>WSC</t>
  </si>
  <si>
    <t>Lab</t>
  </si>
  <si>
    <t>New PAS networks</t>
  </si>
  <si>
    <t>New FPS Network</t>
  </si>
  <si>
    <t>New MAS network</t>
  </si>
  <si>
    <t>2 new ETN networks</t>
  </si>
  <si>
    <t>C2 PA Circulars</t>
  </si>
  <si>
    <t>Additional Holds for Labs listed below</t>
  </si>
  <si>
    <r>
      <t xml:space="preserve">Funding Targets  NAWQA Input &amp; Timeline Memo </t>
    </r>
    <r>
      <rPr>
        <b/>
        <sz val="10"/>
        <color indexed="10"/>
        <rFont val="Arial"/>
        <family val="2"/>
      </rPr>
      <t xml:space="preserve"> 07/11/2013</t>
    </r>
  </si>
  <si>
    <t>IN WSC co-location (Crawford) </t>
  </si>
  <si>
    <t>GW Status and Trends</t>
  </si>
  <si>
    <t xml:space="preserve">GWST Program Managers &amp; Teams </t>
  </si>
  <si>
    <t>GWST Data Collection only</t>
  </si>
  <si>
    <t>moved funds for travel from PA ($5000) and OR ($3481) to HQ hold for O&amp;E</t>
  </si>
  <si>
    <t>tla</t>
  </si>
  <si>
    <t>date</t>
  </si>
  <si>
    <t>update description</t>
  </si>
  <si>
    <t>updater</t>
  </si>
  <si>
    <t>Last Update 09/18/2013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</si>
</sst>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5" formatCode="&quot;$&quot;#,##0_);\(&quot;$&quot;#,##0\)"/>
    <numFmt numFmtId="6" formatCode="&quot;$&quot;#,##0_);[Red]\(&quot;$&quot;#,##0\)"/>
    <numFmt numFmtId="7" formatCode="&quot;$&quot;#,##0.00_);\(&quot;$&quot;#,##0.00\)"/>
    <numFmt numFmtId="44" formatCode="_(&quot;$&quot;* #,##0.00_);_(&quot;$&quot;* \(#,##0.00\);_(&quot;$&quot;* &quot;-&quot;??_);_(@_)"/>
    <numFmt numFmtId="43" formatCode="_(* #,##0.00_);_(* \(#,##0.00\);_(* &quot;-&quot;??_);_(@_)"/>
    <numFmt numFmtId="164" formatCode="&quot;$&quot;#,##0"/>
    <numFmt numFmtId="165" formatCode="m/d/yy;@"/>
  </numFmts>
  <fonts count="4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b/>
      <sz val="9"/>
      <name val="Arial"/>
      <family val="2"/>
    </font>
    <font>
      <sz val="8"/>
      <name val="Arial"/>
      <family val="2"/>
    </font>
    <font>
      <sz val="9"/>
      <name val="Arial"/>
      <family val="2"/>
    </font>
    <font>
      <b/>
      <sz val="10"/>
      <color indexed="10"/>
      <name val="Arial"/>
      <family val="2"/>
    </font>
    <font>
      <sz val="9"/>
      <color indexed="8"/>
      <name val="Arial"/>
      <family val="2"/>
    </font>
    <font>
      <sz val="10"/>
      <color indexed="10"/>
      <name val="Arial"/>
      <family val="2"/>
    </font>
    <font>
      <sz val="10"/>
      <color indexed="8"/>
      <name val="Arial"/>
      <family val="2"/>
    </font>
    <font>
      <b/>
      <sz val="8"/>
      <name val="Arial"/>
      <family val="2"/>
    </font>
    <font>
      <sz val="10"/>
      <color indexed="8"/>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color indexed="10"/>
      <name val="Arial"/>
      <family val="2"/>
    </font>
    <font>
      <sz val="11"/>
      <name val="Calibri"/>
      <family val="2"/>
    </font>
    <font>
      <b/>
      <sz val="11"/>
      <name val="Arial"/>
      <family val="2"/>
    </font>
    <font>
      <sz val="10"/>
      <name val="Arial"/>
      <family val="2"/>
    </font>
    <font>
      <sz val="11"/>
      <color theme="0"/>
      <name val="Calibri"/>
      <family val="2"/>
      <scheme val="minor"/>
    </font>
    <font>
      <b/>
      <sz val="11"/>
      <color rgb="FFFA7D00"/>
      <name val="Calibri"/>
      <family val="2"/>
      <scheme val="minor"/>
    </font>
    <font>
      <u/>
      <sz val="10"/>
      <color theme="10"/>
      <name val="Arial"/>
      <family val="2"/>
    </font>
    <font>
      <sz val="9"/>
      <color indexed="81"/>
      <name val="Tahoma"/>
      <family val="2"/>
    </font>
    <font>
      <b/>
      <sz val="9"/>
      <color indexed="81"/>
      <name val="Tahoma"/>
      <family val="2"/>
    </font>
    <font>
      <b/>
      <sz val="10"/>
      <color rgb="FFFF0000"/>
      <name val="Arial"/>
      <family val="2"/>
    </font>
    <font>
      <b/>
      <sz val="9"/>
      <color rgb="FFFF0000"/>
      <name val="Arial"/>
      <family val="2"/>
    </font>
    <font>
      <sz val="10"/>
      <color rgb="FF222222"/>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5"/>
      </patternFill>
    </fill>
    <fill>
      <patternFill patternType="solid">
        <fgColor rgb="FFF2F2F2"/>
      </patternFill>
    </fill>
  </fills>
  <borders count="3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217">
    <xf numFmtId="0" fontId="0"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9" borderId="0" applyNumberFormat="0" applyBorder="0" applyAlignment="0" applyProtection="0"/>
    <xf numFmtId="0" fontId="18" fillId="3" borderId="0" applyNumberFormat="0" applyBorder="0" applyAlignment="0" applyProtection="0"/>
    <xf numFmtId="0" fontId="19" fillId="20" borderId="1" applyNumberFormat="0" applyAlignment="0" applyProtection="0"/>
    <xf numFmtId="0" fontId="20" fillId="21" borderId="2" applyNumberFormat="0" applyAlignment="0" applyProtection="0"/>
    <xf numFmtId="43" fontId="4" fillId="0" borderId="0" applyFont="0" applyFill="0" applyBorder="0" applyAlignment="0" applyProtection="0"/>
    <xf numFmtId="44" fontId="4" fillId="0" borderId="0" applyFon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23" fillId="0" borderId="3"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26" fillId="7" borderId="1" applyNumberFormat="0" applyAlignment="0" applyProtection="0"/>
    <xf numFmtId="0" fontId="27" fillId="0" borderId="6" applyNumberFormat="0" applyFill="0" applyAlignment="0" applyProtection="0"/>
    <xf numFmtId="0" fontId="28"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 fillId="23" borderId="7" applyNumberFormat="0" applyFont="0" applyAlignment="0" applyProtection="0"/>
    <xf numFmtId="0" fontId="29" fillId="20" borderId="8" applyNumberFormat="0" applyAlignment="0" applyProtection="0"/>
    <xf numFmtId="0" fontId="30" fillId="0" borderId="0" applyNumberFormat="0" applyFill="0" applyBorder="0" applyAlignment="0" applyProtection="0"/>
    <xf numFmtId="0" fontId="31" fillId="0" borderId="9" applyNumberFormat="0" applyFill="0" applyAlignment="0" applyProtection="0"/>
    <xf numFmtId="0" fontId="32" fillId="0" borderId="0" applyNumberForma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23" borderId="7" applyNumberFormat="0" applyFont="0" applyAlignment="0" applyProtection="0"/>
    <xf numFmtId="0" fontId="4" fillId="0" borderId="0"/>
    <xf numFmtId="0" fontId="4" fillId="0" borderId="0"/>
    <xf numFmtId="43" fontId="36" fillId="0" borderId="0" applyFont="0" applyFill="0" applyBorder="0" applyAlignment="0" applyProtection="0"/>
    <xf numFmtId="44" fontId="36" fillId="0" borderId="0" applyFont="0" applyFill="0" applyBorder="0" applyAlignment="0" applyProtection="0"/>
    <xf numFmtId="0" fontId="36" fillId="23" borderId="7" applyNumberFormat="0" applyFont="0" applyAlignment="0" applyProtection="0"/>
    <xf numFmtId="0" fontId="16" fillId="2"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37" fillId="25"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9" fillId="20" borderId="1" applyNumberFormat="0" applyAlignment="0" applyProtection="0"/>
    <xf numFmtId="0" fontId="38" fillId="26" borderId="21" applyNumberFormat="0" applyAlignment="0" applyProtection="0"/>
    <xf numFmtId="0" fontId="19" fillId="20" borderId="1" applyNumberFormat="0" applyAlignment="0" applyProtection="0"/>
    <xf numFmtId="0" fontId="20" fillId="21" borderId="2" applyNumberFormat="0" applyAlignment="0" applyProtection="0"/>
    <xf numFmtId="0" fontId="20" fillId="21" borderId="2"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22" fillId="4" borderId="0" applyNumberFormat="0" applyBorder="0" applyAlignment="0" applyProtection="0"/>
    <xf numFmtId="0" fontId="23" fillId="0" borderId="3" applyNumberFormat="0" applyFill="0" applyAlignment="0" applyProtection="0"/>
    <xf numFmtId="0" fontId="23" fillId="0" borderId="3"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39" fillId="0" borderId="0" applyNumberFormat="0" applyFill="0" applyBorder="0" applyAlignment="0" applyProtection="0">
      <alignment vertical="top"/>
      <protection locked="0"/>
    </xf>
    <xf numFmtId="0" fontId="26" fillId="7" borderId="1" applyNumberFormat="0" applyAlignment="0" applyProtection="0"/>
    <xf numFmtId="0" fontId="26" fillId="7" borderId="1" applyNumberFormat="0" applyAlignment="0" applyProtection="0"/>
    <xf numFmtId="0" fontId="27" fillId="0" borderId="6" applyNumberFormat="0" applyFill="0" applyAlignment="0" applyProtection="0"/>
    <xf numFmtId="0" fontId="27" fillId="0" borderId="6" applyNumberFormat="0" applyFill="0" applyAlignment="0" applyProtection="0"/>
    <xf numFmtId="0" fontId="28" fillId="22" borderId="0" applyNumberFormat="0" applyBorder="0" applyAlignment="0" applyProtection="0"/>
    <xf numFmtId="0" fontId="28" fillId="22" borderId="0" applyNumberFormat="0" applyBorder="0" applyAlignment="0" applyProtection="0"/>
    <xf numFmtId="0" fontId="4" fillId="0" borderId="0"/>
    <xf numFmtId="0" fontId="3" fillId="0" borderId="0"/>
    <xf numFmtId="0" fontId="4" fillId="0" borderId="0"/>
    <xf numFmtId="0" fontId="16" fillId="0" borderId="0"/>
    <xf numFmtId="0" fontId="4" fillId="0" borderId="0"/>
    <xf numFmtId="0" fontId="4" fillId="0" borderId="0"/>
    <xf numFmtId="0" fontId="16" fillId="0" borderId="0"/>
    <xf numFmtId="0" fontId="4" fillId="0" borderId="0"/>
    <xf numFmtId="0" fontId="4" fillId="0" borderId="0"/>
    <xf numFmtId="0" fontId="16" fillId="0" borderId="0"/>
    <xf numFmtId="0" fontId="4" fillId="0" borderId="0"/>
    <xf numFmtId="0" fontId="4" fillId="0" borderId="0"/>
    <xf numFmtId="0" fontId="16" fillId="0" borderId="0"/>
    <xf numFmtId="0" fontId="4" fillId="0" borderId="0"/>
    <xf numFmtId="0" fontId="13" fillId="0" borderId="0"/>
    <xf numFmtId="0" fontId="13" fillId="0" borderId="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29" fillId="20" borderId="8" applyNumberFormat="0" applyAlignment="0" applyProtection="0"/>
    <xf numFmtId="0" fontId="29" fillId="20" borderId="8" applyNumberFormat="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9" applyNumberFormat="0" applyFill="0" applyAlignment="0" applyProtection="0"/>
    <xf numFmtId="0" fontId="31" fillId="0" borderId="9"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13" fillId="0" borderId="0"/>
    <xf numFmtId="0" fontId="3" fillId="0" borderId="0"/>
    <xf numFmtId="0" fontId="2" fillId="0" borderId="0"/>
    <xf numFmtId="0" fontId="2" fillId="0" borderId="0"/>
    <xf numFmtId="0" fontId="1" fillId="0" borderId="0"/>
    <xf numFmtId="0" fontId="1" fillId="0" borderId="0"/>
    <xf numFmtId="43" fontId="36" fillId="0" borderId="0" applyFont="0" applyFill="0" applyBorder="0" applyAlignment="0" applyProtection="0"/>
    <xf numFmtId="44" fontId="36" fillId="0" borderId="0" applyFont="0" applyFill="0" applyBorder="0" applyAlignment="0" applyProtection="0"/>
    <xf numFmtId="0" fontId="36" fillId="23" borderId="7" applyNumberFormat="0" applyFont="0" applyAlignment="0" applyProtection="0"/>
    <xf numFmtId="0" fontId="1" fillId="0" borderId="0"/>
    <xf numFmtId="0" fontId="1" fillId="0" borderId="0"/>
    <xf numFmtId="0" fontId="1" fillId="0" borderId="0"/>
    <xf numFmtId="0" fontId="1" fillId="0" borderId="0"/>
  </cellStyleXfs>
  <cellXfs count="323">
    <xf numFmtId="0" fontId="0" fillId="0" borderId="0" xfId="0"/>
    <xf numFmtId="5" fontId="0" fillId="0" borderId="0" xfId="0" applyNumberFormat="1"/>
    <xf numFmtId="5" fontId="9" fillId="0" borderId="0" xfId="0" applyNumberFormat="1" applyFont="1" applyAlignment="1">
      <alignment horizontal="center" vertical="center" wrapText="1"/>
    </xf>
    <xf numFmtId="5" fontId="0" fillId="0" borderId="0" xfId="0" applyNumberFormat="1" applyFill="1"/>
    <xf numFmtId="5" fontId="6" fillId="0" borderId="0" xfId="0" applyNumberFormat="1" applyFont="1" applyFill="1" applyBorder="1" applyAlignment="1" applyProtection="1">
      <alignment horizontal="left" vertical="center"/>
    </xf>
    <xf numFmtId="5" fontId="6" fillId="0" borderId="14" xfId="0" applyNumberFormat="1" applyFont="1" applyFill="1" applyBorder="1" applyAlignment="1" applyProtection="1">
      <alignment horizontal="right" vertical="center"/>
    </xf>
    <xf numFmtId="5" fontId="0" fillId="0" borderId="0" xfId="0" applyNumberFormat="1" applyBorder="1"/>
    <xf numFmtId="5" fontId="0" fillId="0" borderId="13" xfId="0" applyNumberFormat="1" applyBorder="1"/>
    <xf numFmtId="5" fontId="0" fillId="0" borderId="14" xfId="0" applyNumberFormat="1" applyBorder="1"/>
    <xf numFmtId="5" fontId="0" fillId="0" borderId="0" xfId="0" applyNumberFormat="1" applyFill="1" applyBorder="1"/>
    <xf numFmtId="5" fontId="0" fillId="0" borderId="0" xfId="28" applyNumberFormat="1" applyFont="1" applyBorder="1"/>
    <xf numFmtId="5" fontId="6" fillId="0" borderId="0" xfId="0" applyNumberFormat="1" applyFont="1" applyFill="1" applyBorder="1" applyAlignment="1">
      <alignment horizontal="left"/>
    </xf>
    <xf numFmtId="5" fontId="0" fillId="0" borderId="0" xfId="0" applyNumberFormat="1" applyAlignment="1">
      <alignment horizontal="center"/>
    </xf>
    <xf numFmtId="5" fontId="0" fillId="0" borderId="0" xfId="0" applyNumberFormat="1" applyAlignment="1"/>
    <xf numFmtId="5" fontId="11" fillId="0" borderId="0" xfId="0" applyNumberFormat="1" applyFont="1" applyFill="1" applyBorder="1" applyAlignment="1">
      <alignment vertical="center" wrapText="1"/>
    </xf>
    <xf numFmtId="5" fontId="11" fillId="0" borderId="0" xfId="0" applyNumberFormat="1" applyFont="1" applyFill="1" applyBorder="1"/>
    <xf numFmtId="5" fontId="12" fillId="0" borderId="0" xfId="0" applyNumberFormat="1" applyFont="1" applyFill="1" applyBorder="1" applyAlignment="1">
      <alignment horizontal="left"/>
    </xf>
    <xf numFmtId="165" fontId="6" fillId="0" borderId="0" xfId="0" applyNumberFormat="1" applyFont="1" applyFill="1" applyBorder="1" applyAlignment="1">
      <alignment horizontal="left"/>
    </xf>
    <xf numFmtId="164" fontId="0" fillId="0" borderId="0" xfId="0" applyNumberFormat="1" applyBorder="1"/>
    <xf numFmtId="164" fontId="6" fillId="0" borderId="0" xfId="0" applyNumberFormat="1" applyFont="1" applyFill="1" applyBorder="1"/>
    <xf numFmtId="5" fontId="6" fillId="0" borderId="0" xfId="0" applyNumberFormat="1" applyFont="1" applyBorder="1"/>
    <xf numFmtId="5" fontId="5" fillId="0" borderId="0" xfId="0" applyNumberFormat="1" applyFont="1" applyFill="1" applyBorder="1" applyAlignment="1" applyProtection="1">
      <alignment horizontal="left" vertical="center"/>
    </xf>
    <xf numFmtId="5" fontId="9" fillId="0" borderId="0" xfId="0" applyNumberFormat="1" applyFont="1" applyBorder="1" applyAlignment="1">
      <alignment horizontal="center" vertical="center" wrapText="1"/>
    </xf>
    <xf numFmtId="5" fontId="6" fillId="0" borderId="0" xfId="0" applyNumberFormat="1" applyFont="1"/>
    <xf numFmtId="164" fontId="4" fillId="0" borderId="0" xfId="0" applyNumberFormat="1" applyFont="1" applyBorder="1"/>
    <xf numFmtId="164" fontId="0" fillId="0" borderId="0" xfId="0" applyNumberFormat="1" applyFill="1" applyBorder="1"/>
    <xf numFmtId="5" fontId="9" fillId="0" borderId="20" xfId="0" applyNumberFormat="1" applyFont="1" applyBorder="1" applyAlignment="1">
      <alignment horizontal="center" vertical="center" wrapText="1"/>
    </xf>
    <xf numFmtId="165" fontId="0" fillId="0" borderId="0" xfId="0" applyNumberFormat="1" applyBorder="1"/>
    <xf numFmtId="164" fontId="0" fillId="0" borderId="0" xfId="0" applyNumberFormat="1"/>
    <xf numFmtId="5" fontId="0" fillId="0" borderId="0" xfId="0" applyNumberFormat="1" applyBorder="1" applyAlignment="1">
      <alignment horizontal="center"/>
    </xf>
    <xf numFmtId="165" fontId="0" fillId="0" borderId="0" xfId="0" applyNumberFormat="1" applyAlignment="1">
      <alignment horizontal="center"/>
    </xf>
    <xf numFmtId="5" fontId="6" fillId="0" borderId="0" xfId="0" applyNumberFormat="1" applyFont="1" applyFill="1" applyBorder="1" applyAlignment="1" applyProtection="1">
      <alignment horizontal="right" vertical="center"/>
    </xf>
    <xf numFmtId="5" fontId="6" fillId="0" borderId="0" xfId="0" applyNumberFormat="1" applyFont="1" applyBorder="1" applyAlignment="1">
      <alignment horizontal="center"/>
    </xf>
    <xf numFmtId="5" fontId="6" fillId="0" borderId="14" xfId="0" applyNumberFormat="1" applyFont="1" applyBorder="1"/>
    <xf numFmtId="5" fontId="6" fillId="24" borderId="16" xfId="0" applyNumberFormat="1" applyFont="1" applyFill="1" applyBorder="1" applyAlignment="1">
      <alignment horizontal="right"/>
    </xf>
    <xf numFmtId="5" fontId="6" fillId="0" borderId="0" xfId="0" applyNumberFormat="1" applyFont="1" applyFill="1" applyBorder="1"/>
    <xf numFmtId="5" fontId="0" fillId="0" borderId="0" xfId="0" applyNumberFormat="1" applyFill="1" applyBorder="1" applyAlignment="1">
      <alignment horizontal="right"/>
    </xf>
    <xf numFmtId="5" fontId="0" fillId="0" borderId="0" xfId="0" applyNumberFormat="1" applyFill="1" applyBorder="1" applyAlignment="1">
      <alignment horizontal="center"/>
    </xf>
    <xf numFmtId="6" fontId="15" fillId="0" borderId="0" xfId="0" applyNumberFormat="1" applyFont="1" applyBorder="1" applyAlignment="1">
      <alignment horizontal="right" wrapText="1"/>
    </xf>
    <xf numFmtId="0" fontId="0" fillId="0" borderId="0" xfId="0" applyAlignment="1">
      <alignment horizontal="right"/>
    </xf>
    <xf numFmtId="164" fontId="6" fillId="0" borderId="14" xfId="0" applyNumberFormat="1" applyFont="1" applyFill="1" applyBorder="1" applyAlignment="1">
      <alignment horizontal="right"/>
    </xf>
    <xf numFmtId="164" fontId="6" fillId="0" borderId="0" xfId="0" applyNumberFormat="1" applyFont="1" applyBorder="1"/>
    <xf numFmtId="0" fontId="5" fillId="0" borderId="0" xfId="0" applyFont="1"/>
    <xf numFmtId="0" fontId="33" fillId="0" borderId="0" xfId="0" applyFont="1"/>
    <xf numFmtId="164" fontId="8" fillId="0" borderId="0" xfId="29" applyNumberFormat="1" applyFont="1" applyBorder="1" applyAlignment="1">
      <alignment horizontal="left" vertical="center"/>
    </xf>
    <xf numFmtId="164" fontId="6" fillId="0" borderId="14" xfId="29" applyNumberFormat="1" applyFont="1" applyBorder="1" applyAlignment="1">
      <alignment horizontal="right" vertical="center"/>
    </xf>
    <xf numFmtId="164" fontId="6" fillId="0" borderId="14" xfId="29" applyNumberFormat="1" applyFont="1" applyBorder="1" applyAlignment="1">
      <alignment horizontal="right" vertical="center" wrapText="1"/>
    </xf>
    <xf numFmtId="6" fontId="0" fillId="0" borderId="0" xfId="0" applyNumberFormat="1" applyBorder="1"/>
    <xf numFmtId="164" fontId="8" fillId="0" borderId="0" xfId="29" applyNumberFormat="1" applyFont="1" applyBorder="1" applyAlignment="1">
      <alignment horizontal="right" vertical="center"/>
    </xf>
    <xf numFmtId="5" fontId="4" fillId="0" borderId="0" xfId="28" applyNumberFormat="1" applyFont="1" applyFill="1" applyBorder="1"/>
    <xf numFmtId="164" fontId="6" fillId="0" borderId="0" xfId="0" applyNumberFormat="1" applyFont="1" applyBorder="1" applyAlignment="1">
      <alignment horizontal="center"/>
    </xf>
    <xf numFmtId="164" fontId="4" fillId="0" borderId="14" xfId="0" applyNumberFormat="1" applyFont="1" applyBorder="1" applyAlignment="1">
      <alignment horizontal="right"/>
    </xf>
    <xf numFmtId="5" fontId="6" fillId="0" borderId="0" xfId="29" applyNumberFormat="1" applyFont="1" applyFill="1" applyBorder="1"/>
    <xf numFmtId="5" fontId="5" fillId="0" borderId="0" xfId="0" applyNumberFormat="1" applyFont="1"/>
    <xf numFmtId="6" fontId="0" fillId="0" borderId="0" xfId="0" applyNumberFormat="1"/>
    <xf numFmtId="165" fontId="35" fillId="0" borderId="0" xfId="0" applyNumberFormat="1" applyFont="1"/>
    <xf numFmtId="0" fontId="0" fillId="0" borderId="0" xfId="0" applyBorder="1" applyAlignment="1">
      <alignment horizontal="left" indent="2"/>
    </xf>
    <xf numFmtId="0" fontId="4" fillId="0" borderId="0" xfId="54" applyFont="1" applyAlignment="1">
      <alignment horizontal="left"/>
    </xf>
    <xf numFmtId="164" fontId="4" fillId="0" borderId="0" xfId="0" applyNumberFormat="1" applyFont="1" applyBorder="1" applyAlignment="1">
      <alignment horizontal="left"/>
    </xf>
    <xf numFmtId="0" fontId="4" fillId="0" borderId="0" xfId="55" applyFont="1" applyFill="1" applyAlignment="1">
      <alignment horizontal="left"/>
    </xf>
    <xf numFmtId="5" fontId="4" fillId="0" borderId="0" xfId="0" applyNumberFormat="1" applyFont="1" applyAlignment="1">
      <alignment horizontal="left"/>
    </xf>
    <xf numFmtId="5" fontId="4" fillId="0" borderId="0" xfId="0" applyNumberFormat="1" applyFont="1" applyBorder="1" applyAlignment="1">
      <alignment horizontal="left"/>
    </xf>
    <xf numFmtId="5" fontId="4" fillId="0" borderId="0" xfId="0" applyNumberFormat="1" applyFont="1" applyFill="1" applyBorder="1" applyAlignment="1">
      <alignment horizontal="left"/>
    </xf>
    <xf numFmtId="0" fontId="4" fillId="0" borderId="0" xfId="0" applyFont="1" applyBorder="1" applyAlignment="1">
      <alignment horizontal="left" vertical="center"/>
    </xf>
    <xf numFmtId="165" fontId="0" fillId="0" borderId="0" xfId="0" applyNumberFormat="1" applyBorder="1" applyAlignment="1">
      <alignment horizontal="left"/>
    </xf>
    <xf numFmtId="0" fontId="4" fillId="0" borderId="0" xfId="0" applyFont="1" applyBorder="1" applyAlignment="1">
      <alignment horizontal="left"/>
    </xf>
    <xf numFmtId="5" fontId="4" fillId="0" borderId="0" xfId="0" applyNumberFormat="1" applyFont="1" applyBorder="1" applyAlignment="1">
      <alignment horizontal="right" vertical="center"/>
    </xf>
    <xf numFmtId="5" fontId="0" fillId="0" borderId="13" xfId="0" applyNumberFormat="1" applyFill="1" applyBorder="1"/>
    <xf numFmtId="5" fontId="4" fillId="0" borderId="0" xfId="0" applyNumberFormat="1" applyFont="1" applyBorder="1"/>
    <xf numFmtId="5" fontId="4" fillId="0" borderId="0" xfId="0" applyNumberFormat="1" applyFont="1"/>
    <xf numFmtId="0" fontId="0" fillId="0" borderId="0" xfId="0" applyAlignment="1"/>
    <xf numFmtId="164" fontId="0" fillId="0" borderId="0" xfId="28" applyNumberFormat="1" applyFont="1" applyFill="1" applyBorder="1"/>
    <xf numFmtId="164" fontId="16" fillId="0" borderId="0" xfId="44" applyNumberFormat="1" applyBorder="1"/>
    <xf numFmtId="5" fontId="6" fillId="0" borderId="13" xfId="29" applyNumberFormat="1" applyFont="1" applyFill="1" applyBorder="1"/>
    <xf numFmtId="5" fontId="6" fillId="0" borderId="13" xfId="0" applyNumberFormat="1" applyFont="1" applyBorder="1"/>
    <xf numFmtId="164" fontId="16" fillId="0" borderId="0" xfId="43" applyNumberFormat="1" applyBorder="1"/>
    <xf numFmtId="5" fontId="0" fillId="0" borderId="0" xfId="0" applyNumberFormat="1" applyBorder="1" applyAlignment="1">
      <alignment vertical="center"/>
    </xf>
    <xf numFmtId="0" fontId="0" fillId="0" borderId="0" xfId="0" applyAlignment="1">
      <alignment horizontal="center"/>
    </xf>
    <xf numFmtId="164" fontId="16" fillId="0" borderId="0" xfId="45" applyNumberFormat="1" applyBorder="1"/>
    <xf numFmtId="164" fontId="16" fillId="0" borderId="0" xfId="41" applyNumberFormat="1" applyBorder="1"/>
    <xf numFmtId="164" fontId="34" fillId="0" borderId="0" xfId="39" applyNumberFormat="1" applyFont="1" applyBorder="1"/>
    <xf numFmtId="0" fontId="0" fillId="0" borderId="0" xfId="0"/>
    <xf numFmtId="0" fontId="0" fillId="0" borderId="0" xfId="0" applyBorder="1"/>
    <xf numFmtId="164" fontId="4" fillId="0" borderId="0" xfId="0" applyNumberFormat="1" applyFont="1" applyFill="1" applyBorder="1"/>
    <xf numFmtId="0" fontId="4" fillId="0" borderId="0" xfId="0" applyFont="1" applyFill="1" applyBorder="1" applyAlignment="1">
      <alignment horizontal="left" wrapText="1"/>
    </xf>
    <xf numFmtId="0" fontId="4" fillId="0" borderId="0" xfId="0" applyFont="1" applyFill="1" applyBorder="1" applyAlignment="1">
      <alignment horizontal="left"/>
    </xf>
    <xf numFmtId="164" fontId="4" fillId="0" borderId="0" xfId="0" applyNumberFormat="1" applyFont="1" applyFill="1" applyBorder="1" applyAlignment="1">
      <alignment horizontal="left"/>
    </xf>
    <xf numFmtId="0" fontId="4" fillId="0" borderId="0" xfId="0" applyFont="1" applyAlignment="1">
      <alignment horizontal="left"/>
    </xf>
    <xf numFmtId="5" fontId="0" fillId="0" borderId="11" xfId="0" applyNumberFormat="1" applyFill="1" applyBorder="1"/>
    <xf numFmtId="5" fontId="6" fillId="0" borderId="12" xfId="0" applyNumberFormat="1" applyFont="1" applyFill="1" applyBorder="1"/>
    <xf numFmtId="5" fontId="6" fillId="0" borderId="14" xfId="0" applyNumberFormat="1" applyFont="1" applyFill="1" applyBorder="1"/>
    <xf numFmtId="5" fontId="6" fillId="0" borderId="10" xfId="0" applyNumberFormat="1" applyFont="1" applyFill="1" applyBorder="1"/>
    <xf numFmtId="5" fontId="4" fillId="0" borderId="12" xfId="0" applyNumberFormat="1" applyFont="1" applyFill="1" applyBorder="1" applyAlignment="1" applyProtection="1">
      <alignment horizontal="left" vertical="center"/>
    </xf>
    <xf numFmtId="5" fontId="4" fillId="0" borderId="10" xfId="0" applyNumberFormat="1" applyFont="1" applyFill="1" applyBorder="1" applyAlignment="1" applyProtection="1">
      <alignment horizontal="left" vertical="center"/>
    </xf>
    <xf numFmtId="5" fontId="4" fillId="0" borderId="14" xfId="0" applyNumberFormat="1" applyFont="1" applyFill="1" applyBorder="1" applyAlignment="1" applyProtection="1">
      <alignment horizontal="left" vertical="center"/>
    </xf>
    <xf numFmtId="0" fontId="4" fillId="0" borderId="15" xfId="0" applyFont="1" applyFill="1" applyBorder="1" applyAlignment="1">
      <alignment horizontal="left"/>
    </xf>
    <xf numFmtId="5" fontId="4" fillId="0" borderId="15" xfId="0" applyNumberFormat="1" applyFont="1" applyFill="1" applyBorder="1" applyAlignment="1" applyProtection="1">
      <alignment horizontal="left" vertical="center"/>
    </xf>
    <xf numFmtId="5" fontId="5" fillId="0" borderId="13" xfId="0" applyNumberFormat="1" applyFont="1" applyFill="1" applyBorder="1" applyAlignment="1" applyProtection="1">
      <alignment horizontal="left"/>
    </xf>
    <xf numFmtId="5" fontId="6" fillId="0" borderId="13" xfId="0" applyNumberFormat="1" applyFont="1" applyFill="1" applyBorder="1" applyAlignment="1" applyProtection="1">
      <alignment horizontal="left"/>
    </xf>
    <xf numFmtId="5" fontId="5" fillId="0" borderId="11" xfId="0" applyNumberFormat="1" applyFont="1" applyBorder="1" applyAlignment="1">
      <alignment horizontal="center"/>
    </xf>
    <xf numFmtId="5" fontId="5" fillId="0" borderId="13" xfId="0" applyNumberFormat="1" applyFont="1" applyBorder="1" applyAlignment="1">
      <alignment horizontal="center"/>
    </xf>
    <xf numFmtId="5" fontId="5" fillId="0" borderId="17" xfId="0" applyNumberFormat="1" applyFont="1" applyBorder="1" applyAlignment="1">
      <alignment horizontal="center"/>
    </xf>
    <xf numFmtId="164" fontId="4" fillId="0" borderId="0" xfId="29" applyNumberFormat="1" applyFont="1" applyBorder="1" applyAlignment="1">
      <alignment horizontal="left" vertical="center"/>
    </xf>
    <xf numFmtId="5" fontId="4" fillId="0" borderId="13" xfId="0" applyNumberFormat="1" applyFont="1" applyFill="1" applyBorder="1" applyAlignment="1" applyProtection="1">
      <alignment horizontal="left"/>
    </xf>
    <xf numFmtId="164" fontId="8" fillId="0" borderId="0" xfId="0" applyNumberFormat="1" applyFont="1" applyFill="1" applyBorder="1"/>
    <xf numFmtId="5" fontId="4" fillId="0" borderId="13" xfId="0" applyNumberFormat="1" applyFont="1" applyFill="1" applyBorder="1" applyAlignment="1" applyProtection="1">
      <alignment horizontal="left" vertical="center"/>
    </xf>
    <xf numFmtId="5" fontId="6" fillId="24" borderId="13" xfId="0" applyNumberFormat="1" applyFont="1" applyFill="1" applyBorder="1" applyAlignment="1" applyProtection="1">
      <alignment horizontal="right" vertical="center"/>
    </xf>
    <xf numFmtId="5" fontId="6" fillId="0" borderId="13" xfId="0" applyNumberFormat="1" applyFont="1" applyFill="1" applyBorder="1" applyAlignment="1">
      <alignment horizontal="left"/>
    </xf>
    <xf numFmtId="5" fontId="7" fillId="0" borderId="11" xfId="0" applyNumberFormat="1" applyFont="1" applyBorder="1" applyAlignment="1">
      <alignment horizontal="center" vertical="center" wrapText="1"/>
    </xf>
    <xf numFmtId="5" fontId="7" fillId="0" borderId="12" xfId="0" applyNumberFormat="1" applyFont="1" applyBorder="1" applyAlignment="1">
      <alignment horizontal="center" vertical="center" wrapText="1"/>
    </xf>
    <xf numFmtId="5" fontId="7" fillId="0" borderId="18" xfId="0" applyNumberFormat="1" applyFont="1" applyBorder="1" applyAlignment="1">
      <alignment horizontal="center" vertical="center" wrapText="1"/>
    </xf>
    <xf numFmtId="5" fontId="7" fillId="0" borderId="20" xfId="0" applyNumberFormat="1" applyFont="1" applyBorder="1" applyAlignment="1">
      <alignment horizontal="center" vertical="center" wrapText="1"/>
    </xf>
    <xf numFmtId="5" fontId="7" fillId="0" borderId="19" xfId="0" applyNumberFormat="1" applyFont="1" applyBorder="1" applyAlignment="1">
      <alignment horizontal="center" vertical="center" wrapText="1"/>
    </xf>
    <xf numFmtId="164" fontId="0" fillId="0" borderId="0" xfId="0" applyNumberFormat="1" applyFill="1" applyBorder="1" applyAlignment="1"/>
    <xf numFmtId="5" fontId="6" fillId="0" borderId="26" xfId="0" applyNumberFormat="1" applyFont="1" applyBorder="1"/>
    <xf numFmtId="5" fontId="6" fillId="0" borderId="13" xfId="0" applyNumberFormat="1" applyFont="1" applyFill="1" applyBorder="1"/>
    <xf numFmtId="5" fontId="7" fillId="0" borderId="22" xfId="164" applyNumberFormat="1" applyFont="1" applyFill="1" applyBorder="1" applyAlignment="1">
      <alignment horizontal="center" vertical="center" wrapText="1"/>
    </xf>
    <xf numFmtId="5" fontId="0" fillId="0" borderId="26" xfId="0" applyNumberFormat="1" applyFill="1" applyBorder="1"/>
    <xf numFmtId="5" fontId="9" fillId="0" borderId="25" xfId="0" applyNumberFormat="1" applyFont="1" applyFill="1" applyBorder="1" applyAlignment="1">
      <alignment horizontal="right" wrapText="1"/>
    </xf>
    <xf numFmtId="164" fontId="0" fillId="0" borderId="0" xfId="0" applyNumberFormat="1" applyBorder="1" applyAlignment="1"/>
    <xf numFmtId="5" fontId="9" fillId="0" borderId="12" xfId="0" applyNumberFormat="1" applyFont="1" applyFill="1" applyBorder="1" applyAlignment="1">
      <alignment horizontal="right" wrapText="1"/>
    </xf>
    <xf numFmtId="5" fontId="6" fillId="0" borderId="25" xfId="0" applyNumberFormat="1" applyFont="1" applyFill="1" applyBorder="1"/>
    <xf numFmtId="5" fontId="6" fillId="0" borderId="24" xfId="0" applyNumberFormat="1" applyFont="1" applyFill="1" applyBorder="1" applyAlignment="1" applyProtection="1"/>
    <xf numFmtId="5" fontId="9" fillId="0" borderId="10" xfId="0" applyNumberFormat="1" applyFont="1" applyFill="1" applyBorder="1" applyAlignment="1">
      <alignment horizontal="right" wrapText="1"/>
    </xf>
    <xf numFmtId="5" fontId="5" fillId="0" borderId="18" xfId="0" applyNumberFormat="1" applyFont="1" applyBorder="1" applyAlignment="1">
      <alignment vertical="center"/>
    </xf>
    <xf numFmtId="0" fontId="0" fillId="0" borderId="0" xfId="0" applyBorder="1" applyAlignment="1"/>
    <xf numFmtId="5" fontId="9" fillId="0" borderId="11" xfId="0" applyNumberFormat="1" applyFont="1" applyFill="1" applyBorder="1" applyAlignment="1">
      <alignment horizontal="right" wrapText="1"/>
    </xf>
    <xf numFmtId="5" fontId="0" fillId="0" borderId="0" xfId="0" applyNumberFormat="1" applyBorder="1" applyAlignment="1"/>
    <xf numFmtId="5" fontId="5" fillId="0" borderId="19" xfId="0" applyNumberFormat="1" applyFont="1" applyBorder="1" applyAlignment="1">
      <alignment vertical="center"/>
    </xf>
    <xf numFmtId="5" fontId="4" fillId="0" borderId="16" xfId="0" applyNumberFormat="1" applyFont="1" applyFill="1" applyBorder="1" applyAlignment="1" applyProtection="1">
      <alignment horizontal="left" vertical="center"/>
    </xf>
    <xf numFmtId="5" fontId="7" fillId="0" borderId="20" xfId="164" applyNumberFormat="1" applyFont="1" applyFill="1" applyBorder="1" applyAlignment="1">
      <alignment horizontal="center" vertical="center" wrapText="1"/>
    </xf>
    <xf numFmtId="5" fontId="0" fillId="0" borderId="26" xfId="0" applyNumberFormat="1" applyBorder="1"/>
    <xf numFmtId="5" fontId="6" fillId="0" borderId="27" xfId="0" applyNumberFormat="1" applyFont="1" applyFill="1" applyBorder="1"/>
    <xf numFmtId="5" fontId="6" fillId="0" borderId="26" xfId="0" applyNumberFormat="1" applyFont="1" applyFill="1" applyBorder="1"/>
    <xf numFmtId="5" fontId="6" fillId="0" borderId="26" xfId="29" applyNumberFormat="1" applyFont="1" applyFill="1" applyBorder="1"/>
    <xf numFmtId="5" fontId="5" fillId="0" borderId="24" xfId="0" applyNumberFormat="1" applyFont="1" applyBorder="1" applyAlignment="1">
      <alignment horizontal="center" vertical="center"/>
    </xf>
    <xf numFmtId="164" fontId="4" fillId="0" borderId="12" xfId="0" applyNumberFormat="1" applyFont="1" applyFill="1" applyBorder="1" applyAlignment="1">
      <alignment horizontal="left"/>
    </xf>
    <xf numFmtId="164" fontId="4" fillId="0" borderId="14" xfId="29" applyNumberFormat="1" applyFont="1" applyBorder="1" applyAlignment="1">
      <alignment horizontal="right"/>
    </xf>
    <xf numFmtId="5" fontId="7" fillId="0" borderId="24" xfId="164" applyNumberFormat="1" applyFont="1" applyFill="1" applyBorder="1" applyAlignment="1">
      <alignment horizontal="center" vertical="center" wrapText="1"/>
    </xf>
    <xf numFmtId="164" fontId="4" fillId="0" borderId="0" xfId="28" applyNumberFormat="1" applyFont="1" applyFill="1" applyBorder="1"/>
    <xf numFmtId="5" fontId="7" fillId="0" borderId="20" xfId="164" applyNumberFormat="1" applyFont="1" applyBorder="1" applyAlignment="1">
      <alignment horizontal="center" vertical="center" wrapText="1"/>
    </xf>
    <xf numFmtId="5" fontId="9" fillId="0" borderId="23" xfId="0" applyNumberFormat="1" applyFont="1" applyFill="1" applyBorder="1" applyAlignment="1">
      <alignment horizontal="right" wrapText="1"/>
    </xf>
    <xf numFmtId="5" fontId="42" fillId="0" borderId="24" xfId="29" applyNumberFormat="1" applyFont="1" applyFill="1" applyBorder="1" applyAlignment="1">
      <alignment horizontal="center" vertical="center"/>
    </xf>
    <xf numFmtId="5" fontId="7" fillId="0" borderId="28" xfId="0" applyNumberFormat="1" applyFont="1" applyBorder="1" applyAlignment="1">
      <alignment horizontal="center" vertical="center" wrapText="1"/>
    </xf>
    <xf numFmtId="5" fontId="9" fillId="0" borderId="29" xfId="0" applyNumberFormat="1" applyFont="1" applyFill="1" applyBorder="1" applyAlignment="1">
      <alignment horizontal="right" wrapText="1"/>
    </xf>
    <xf numFmtId="5" fontId="7" fillId="0" borderId="10" xfId="0" applyNumberFormat="1" applyFont="1" applyBorder="1" applyAlignment="1">
      <alignment horizontal="center" vertical="center" wrapText="1"/>
    </xf>
    <xf numFmtId="0" fontId="5" fillId="0" borderId="24" xfId="0" applyFont="1" applyBorder="1" applyAlignment="1"/>
    <xf numFmtId="5" fontId="0" fillId="0" borderId="25" xfId="0" applyNumberFormat="1" applyBorder="1"/>
    <xf numFmtId="5" fontId="4" fillId="0" borderId="27" xfId="0" applyNumberFormat="1" applyFont="1" applyBorder="1"/>
    <xf numFmtId="0" fontId="5" fillId="0" borderId="24" xfId="0" applyFont="1" applyBorder="1" applyAlignment="1">
      <alignment horizontal="center" vertical="center"/>
    </xf>
    <xf numFmtId="164" fontId="5" fillId="0" borderId="20" xfId="0" applyNumberFormat="1" applyFont="1" applyBorder="1" applyAlignment="1">
      <alignment horizontal="right" wrapText="1"/>
    </xf>
    <xf numFmtId="164" fontId="5" fillId="0" borderId="28" xfId="0" applyNumberFormat="1" applyFont="1" applyBorder="1" applyAlignment="1">
      <alignment horizontal="right"/>
    </xf>
    <xf numFmtId="164" fontId="5" fillId="0" borderId="20" xfId="0" applyNumberFormat="1" applyFont="1" applyBorder="1" applyAlignment="1">
      <alignment horizontal="right"/>
    </xf>
    <xf numFmtId="164" fontId="5" fillId="0" borderId="19" xfId="0" applyNumberFormat="1" applyFont="1" applyBorder="1" applyAlignment="1">
      <alignment horizontal="right"/>
    </xf>
    <xf numFmtId="164" fontId="5" fillId="0" borderId="22" xfId="0" applyNumberFormat="1" applyFont="1" applyBorder="1" applyAlignment="1">
      <alignment horizontal="right"/>
    </xf>
    <xf numFmtId="164" fontId="5" fillId="0" borderId="24" xfId="0" applyNumberFormat="1" applyFont="1" applyBorder="1" applyAlignment="1">
      <alignment horizontal="right"/>
    </xf>
    <xf numFmtId="164" fontId="5" fillId="0" borderId="24" xfId="0" applyNumberFormat="1" applyFont="1" applyBorder="1"/>
    <xf numFmtId="5" fontId="43" fillId="0" borderId="20" xfId="0" applyNumberFormat="1" applyFont="1" applyFill="1" applyBorder="1" applyAlignment="1">
      <alignment horizontal="right" wrapText="1"/>
    </xf>
    <xf numFmtId="164" fontId="42" fillId="0" borderId="20" xfId="0" applyNumberFormat="1" applyFont="1" applyBorder="1" applyAlignment="1">
      <alignment horizontal="right" wrapText="1"/>
    </xf>
    <xf numFmtId="0" fontId="42" fillId="0" borderId="0" xfId="0" applyFont="1"/>
    <xf numFmtId="5" fontId="42" fillId="0" borderId="0" xfId="0" applyNumberFormat="1" applyFont="1"/>
    <xf numFmtId="5" fontId="43" fillId="0" borderId="15" xfId="0" applyNumberFormat="1" applyFont="1" applyFill="1" applyBorder="1" applyAlignment="1">
      <alignment horizontal="center" vertical="center" wrapText="1"/>
    </xf>
    <xf numFmtId="5" fontId="42" fillId="0" borderId="15" xfId="0" applyNumberFormat="1" applyFont="1" applyBorder="1" applyAlignment="1">
      <alignment horizontal="center" vertical="center" wrapText="1"/>
    </xf>
    <xf numFmtId="5" fontId="42" fillId="0" borderId="18" xfId="29" applyNumberFormat="1" applyFont="1" applyFill="1" applyBorder="1" applyAlignment="1">
      <alignment horizontal="center" vertical="center"/>
    </xf>
    <xf numFmtId="0" fontId="42" fillId="0" borderId="0" xfId="0" applyFont="1" applyAlignment="1">
      <alignment horizontal="center" vertical="center"/>
    </xf>
    <xf numFmtId="5" fontId="42" fillId="0" borderId="0" xfId="0" applyNumberFormat="1" applyFont="1" applyAlignment="1">
      <alignment horizontal="center" vertical="center"/>
    </xf>
    <xf numFmtId="164" fontId="42" fillId="0" borderId="24" xfId="0" applyNumberFormat="1" applyFont="1" applyBorder="1" applyAlignment="1">
      <alignment horizontal="center"/>
    </xf>
    <xf numFmtId="164" fontId="0" fillId="0" borderId="13" xfId="0" applyNumberFormat="1" applyFill="1" applyBorder="1"/>
    <xf numFmtId="5" fontId="42" fillId="0" borderId="24" xfId="0" applyNumberFormat="1" applyFont="1" applyBorder="1" applyAlignment="1">
      <alignment vertical="center"/>
    </xf>
    <xf numFmtId="5" fontId="9" fillId="0" borderId="0" xfId="0" applyNumberFormat="1" applyFont="1" applyAlignment="1">
      <alignment horizontal="right"/>
    </xf>
    <xf numFmtId="5" fontId="10" fillId="0" borderId="15" xfId="0" applyNumberFormat="1" applyFont="1" applyBorder="1" applyAlignment="1"/>
    <xf numFmtId="5" fontId="10" fillId="0" borderId="16" xfId="0" applyNumberFormat="1" applyFont="1" applyBorder="1" applyAlignment="1"/>
    <xf numFmtId="5" fontId="7" fillId="0" borderId="18" xfId="0" applyNumberFormat="1" applyFont="1" applyFill="1" applyBorder="1" applyAlignment="1">
      <alignment vertical="center" wrapText="1"/>
    </xf>
    <xf numFmtId="5" fontId="7" fillId="0" borderId="28" xfId="164" applyNumberFormat="1" applyFont="1" applyFill="1" applyBorder="1" applyAlignment="1">
      <alignment horizontal="center" vertical="center" wrapText="1"/>
    </xf>
    <xf numFmtId="5" fontId="4" fillId="0" borderId="14" xfId="0" applyNumberFormat="1" applyFont="1" applyBorder="1"/>
    <xf numFmtId="5" fontId="4" fillId="0" borderId="14" xfId="0" applyNumberFormat="1" applyFont="1" applyFill="1" applyBorder="1"/>
    <xf numFmtId="5" fontId="4" fillId="0" borderId="14" xfId="29" applyNumberFormat="1" applyFont="1" applyFill="1" applyBorder="1"/>
    <xf numFmtId="5" fontId="4" fillId="0" borderId="0" xfId="0" applyNumberFormat="1" applyFont="1" applyFill="1" applyBorder="1" applyAlignment="1" applyProtection="1">
      <alignment horizontal="left" vertical="center"/>
    </xf>
    <xf numFmtId="5" fontId="4" fillId="0" borderId="0" xfId="0" applyNumberFormat="1" applyFont="1" applyBorder="1"/>
    <xf numFmtId="5" fontId="0" fillId="0" borderId="0" xfId="0" applyNumberFormat="1" applyBorder="1" applyAlignment="1">
      <alignment horizontal="center"/>
    </xf>
    <xf numFmtId="5" fontId="4" fillId="0" borderId="0" xfId="0" applyNumberFormat="1" applyFont="1" applyFill="1" applyBorder="1" applyAlignment="1" applyProtection="1">
      <alignment horizontal="right" vertical="center"/>
    </xf>
    <xf numFmtId="5" fontId="4" fillId="0" borderId="0" xfId="0" applyNumberFormat="1" applyFont="1" applyBorder="1" applyAlignment="1">
      <alignment horizontal="center"/>
    </xf>
    <xf numFmtId="5" fontId="4" fillId="0" borderId="0" xfId="0" applyNumberFormat="1" applyFont="1" applyFill="1" applyBorder="1"/>
    <xf numFmtId="164" fontId="8" fillId="0" borderId="0" xfId="0" applyNumberFormat="1" applyFont="1" applyFill="1" applyBorder="1"/>
    <xf numFmtId="164" fontId="42" fillId="0" borderId="19" xfId="0" applyNumberFormat="1" applyFont="1" applyBorder="1" applyAlignment="1">
      <alignment horizontal="center"/>
    </xf>
    <xf numFmtId="5" fontId="9" fillId="0" borderId="31" xfId="0" applyNumberFormat="1" applyFont="1" applyFill="1" applyBorder="1" applyAlignment="1">
      <alignment horizontal="right" wrapText="1"/>
    </xf>
    <xf numFmtId="164" fontId="5" fillId="0" borderId="30" xfId="0" applyNumberFormat="1" applyFont="1" applyBorder="1" applyAlignment="1">
      <alignment horizontal="right"/>
    </xf>
    <xf numFmtId="5" fontId="7" fillId="0" borderId="30" xfId="164" applyNumberFormat="1" applyFont="1" applyBorder="1" applyAlignment="1">
      <alignment horizontal="center" vertical="center" wrapText="1"/>
    </xf>
    <xf numFmtId="5" fontId="4" fillId="0" borderId="0" xfId="164" applyNumberFormat="1" applyFont="1" applyFill="1" applyBorder="1"/>
    <xf numFmtId="164" fontId="0" fillId="0" borderId="0" xfId="0" applyNumberFormat="1" applyFill="1"/>
    <xf numFmtId="164" fontId="4" fillId="0" borderId="0" xfId="0" applyNumberFormat="1" applyFont="1"/>
    <xf numFmtId="5" fontId="9" fillId="0" borderId="0" xfId="164" applyNumberFormat="1" applyFont="1" applyFill="1" applyBorder="1" applyAlignment="1">
      <alignment wrapText="1"/>
    </xf>
    <xf numFmtId="164" fontId="42" fillId="0" borderId="18" xfId="0" applyNumberFormat="1" applyFont="1" applyBorder="1" applyAlignment="1">
      <alignment horizontal="center"/>
    </xf>
    <xf numFmtId="5" fontId="42" fillId="0" borderId="18" xfId="29" applyNumberFormat="1" applyFont="1" applyFill="1" applyBorder="1" applyAlignment="1">
      <alignment horizontal="center" vertical="center"/>
    </xf>
    <xf numFmtId="5" fontId="5" fillId="0" borderId="18" xfId="0" applyNumberFormat="1" applyFont="1" applyBorder="1" applyAlignment="1">
      <alignment horizontal="center" vertical="center"/>
    </xf>
    <xf numFmtId="5" fontId="42" fillId="0" borderId="18" xfId="0" applyNumberFormat="1" applyFont="1" applyBorder="1" applyAlignment="1">
      <alignment horizontal="center" vertical="center"/>
    </xf>
    <xf numFmtId="5" fontId="0" fillId="0" borderId="17" xfId="0" applyNumberFormat="1" applyFill="1" applyBorder="1"/>
    <xf numFmtId="164" fontId="0" fillId="0" borderId="14" xfId="0" applyNumberFormat="1" applyFill="1" applyBorder="1"/>
    <xf numFmtId="5" fontId="6" fillId="0" borderId="16" xfId="0" applyNumberFormat="1" applyFont="1" applyFill="1" applyBorder="1"/>
    <xf numFmtId="5" fontId="6" fillId="0" borderId="15" xfId="0" applyNumberFormat="1" applyFont="1" applyFill="1" applyBorder="1"/>
    <xf numFmtId="164" fontId="0" fillId="0" borderId="26" xfId="0" applyNumberFormat="1" applyFill="1" applyBorder="1"/>
    <xf numFmtId="5" fontId="7" fillId="0" borderId="11" xfId="164" applyNumberFormat="1" applyFont="1" applyFill="1" applyBorder="1" applyAlignment="1">
      <alignment horizontal="center" vertical="center" wrapText="1"/>
    </xf>
    <xf numFmtId="5" fontId="7" fillId="0" borderId="12" xfId="164" applyNumberFormat="1" applyFont="1" applyBorder="1" applyAlignment="1">
      <alignment horizontal="center" vertical="center" wrapText="1"/>
    </xf>
    <xf numFmtId="5" fontId="7" fillId="0" borderId="12" xfId="164" applyNumberFormat="1" applyFont="1" applyFill="1" applyBorder="1" applyAlignment="1">
      <alignment horizontal="center" vertical="center" wrapText="1"/>
    </xf>
    <xf numFmtId="5" fontId="6" fillId="0" borderId="15" xfId="0" applyNumberFormat="1" applyFont="1" applyFill="1" applyBorder="1" applyAlignment="1" applyProtection="1"/>
    <xf numFmtId="5" fontId="6" fillId="0" borderId="16" xfId="0" applyNumberFormat="1" applyFont="1" applyFill="1" applyBorder="1" applyAlignment="1" applyProtection="1"/>
    <xf numFmtId="5" fontId="7" fillId="0" borderId="11" xfId="0" applyNumberFormat="1" applyFont="1" applyBorder="1" applyAlignment="1">
      <alignment horizontal="center" vertical="center" textRotation="90" wrapText="1"/>
    </xf>
    <xf numFmtId="0" fontId="5" fillId="0" borderId="12" xfId="0" applyFont="1" applyFill="1" applyBorder="1" applyAlignment="1">
      <alignment horizontal="center" vertical="center" wrapText="1"/>
    </xf>
    <xf numFmtId="5" fontId="14" fillId="0" borderId="12" xfId="0" applyNumberFormat="1" applyFont="1" applyFill="1" applyBorder="1" applyAlignment="1">
      <alignment horizontal="center" vertical="center" textRotation="90" wrapText="1"/>
    </xf>
    <xf numFmtId="5" fontId="7" fillId="0" borderId="10" xfId="164" applyNumberFormat="1" applyFont="1" applyFill="1" applyBorder="1" applyAlignment="1">
      <alignment horizontal="center" vertical="center" wrapText="1"/>
    </xf>
    <xf numFmtId="5" fontId="7" fillId="0" borderId="25" xfId="0" applyNumberFormat="1" applyFont="1" applyBorder="1" applyAlignment="1">
      <alignment horizontal="center" vertical="center" wrapText="1"/>
    </xf>
    <xf numFmtId="5" fontId="6" fillId="0" borderId="17" xfId="0" applyNumberFormat="1" applyFont="1" applyFill="1" applyBorder="1" applyAlignment="1" applyProtection="1"/>
    <xf numFmtId="5" fontId="6" fillId="0" borderId="27" xfId="0" applyNumberFormat="1" applyFont="1" applyFill="1" applyBorder="1" applyAlignment="1" applyProtection="1"/>
    <xf numFmtId="5" fontId="6" fillId="0" borderId="26" xfId="0" applyNumberFormat="1" applyFont="1" applyFill="1" applyBorder="1" applyAlignment="1" applyProtection="1">
      <alignment horizontal="right" vertical="center"/>
    </xf>
    <xf numFmtId="164" fontId="5" fillId="0" borderId="18" xfId="0" applyNumberFormat="1" applyFont="1" applyBorder="1" applyAlignment="1">
      <alignment horizontal="right"/>
    </xf>
    <xf numFmtId="164" fontId="4" fillId="0" borderId="0" xfId="29" applyNumberFormat="1" applyFont="1" applyFill="1" applyBorder="1"/>
    <xf numFmtId="5" fontId="6" fillId="0" borderId="29" xfId="0" applyNumberFormat="1" applyFont="1" applyFill="1" applyBorder="1"/>
    <xf numFmtId="5" fontId="6" fillId="0" borderId="32" xfId="0" applyNumberFormat="1" applyFont="1" applyFill="1" applyBorder="1"/>
    <xf numFmtId="5" fontId="6" fillId="0" borderId="32" xfId="29" applyNumberFormat="1" applyFont="1" applyFill="1" applyBorder="1"/>
    <xf numFmtId="5" fontId="6" fillId="0" borderId="32" xfId="0" applyNumberFormat="1" applyFont="1" applyBorder="1"/>
    <xf numFmtId="164" fontId="0" fillId="0" borderId="32" xfId="0" applyNumberFormat="1" applyFill="1" applyBorder="1"/>
    <xf numFmtId="5" fontId="6" fillId="0" borderId="33" xfId="0" applyNumberFormat="1" applyFont="1" applyFill="1" applyBorder="1"/>
    <xf numFmtId="5" fontId="6" fillId="0" borderId="33" xfId="0" applyNumberFormat="1" applyFont="1" applyFill="1" applyBorder="1" applyAlignment="1" applyProtection="1"/>
    <xf numFmtId="5" fontId="0" fillId="0" borderId="32" xfId="0" applyNumberFormat="1" applyBorder="1"/>
    <xf numFmtId="5" fontId="6" fillId="0" borderId="33" xfId="0" applyNumberFormat="1" applyFont="1" applyBorder="1"/>
    <xf numFmtId="5" fontId="6" fillId="0" borderId="34" xfId="0" applyNumberFormat="1" applyFont="1" applyFill="1" applyBorder="1"/>
    <xf numFmtId="5" fontId="6" fillId="0" borderId="35" xfId="0" applyNumberFormat="1" applyFont="1" applyFill="1" applyBorder="1"/>
    <xf numFmtId="5" fontId="6" fillId="0" borderId="35" xfId="29" applyNumberFormat="1" applyFont="1" applyFill="1" applyBorder="1"/>
    <xf numFmtId="5" fontId="6" fillId="0" borderId="35" xfId="0" applyNumberFormat="1" applyFont="1" applyBorder="1"/>
    <xf numFmtId="164" fontId="0" fillId="0" borderId="35" xfId="0" applyNumberFormat="1" applyFill="1" applyBorder="1"/>
    <xf numFmtId="5" fontId="6" fillId="0" borderId="36" xfId="0" applyNumberFormat="1" applyFont="1" applyFill="1" applyBorder="1"/>
    <xf numFmtId="5" fontId="6" fillId="0" borderId="36" xfId="0" applyNumberFormat="1" applyFont="1" applyFill="1" applyBorder="1" applyAlignment="1" applyProtection="1"/>
    <xf numFmtId="5" fontId="0" fillId="0" borderId="35" xfId="0" applyNumberFormat="1" applyBorder="1"/>
    <xf numFmtId="5" fontId="6" fillId="0" borderId="36" xfId="0" applyNumberFormat="1" applyFont="1" applyBorder="1"/>
    <xf numFmtId="5" fontId="5" fillId="0" borderId="18" xfId="0" applyNumberFormat="1" applyFont="1" applyBorder="1"/>
    <xf numFmtId="5" fontId="42" fillId="0" borderId="18" xfId="0" applyNumberFormat="1" applyFont="1" applyBorder="1"/>
    <xf numFmtId="5" fontId="6" fillId="0" borderId="18" xfId="0" applyNumberFormat="1" applyFont="1" applyBorder="1"/>
    <xf numFmtId="165" fontId="35" fillId="0" borderId="18" xfId="0" applyNumberFormat="1" applyFont="1" applyBorder="1"/>
    <xf numFmtId="5" fontId="5" fillId="0" borderId="18" xfId="0" applyNumberFormat="1" applyFont="1" applyBorder="1" applyAlignment="1">
      <alignment horizontal="center" vertical="center"/>
    </xf>
    <xf numFmtId="5" fontId="5" fillId="0" borderId="10" xfId="0" applyNumberFormat="1" applyFont="1" applyBorder="1" applyAlignment="1">
      <alignment horizontal="center" vertical="center"/>
    </xf>
    <xf numFmtId="164" fontId="42" fillId="0" borderId="18" xfId="0" applyNumberFormat="1" applyFont="1" applyBorder="1" applyAlignment="1">
      <alignment horizontal="center"/>
    </xf>
    <xf numFmtId="164" fontId="42" fillId="0" borderId="19" xfId="0" applyNumberFormat="1" applyFont="1" applyBorder="1" applyAlignment="1">
      <alignment horizontal="center"/>
    </xf>
    <xf numFmtId="5" fontId="42" fillId="0" borderId="18" xfId="29" applyNumberFormat="1" applyFont="1" applyFill="1" applyBorder="1" applyAlignment="1">
      <alignment horizontal="center" vertical="center"/>
    </xf>
    <xf numFmtId="5" fontId="42" fillId="0" borderId="20" xfId="29" applyNumberFormat="1" applyFont="1" applyFill="1" applyBorder="1" applyAlignment="1">
      <alignment horizontal="center" vertical="center"/>
    </xf>
    <xf numFmtId="5" fontId="9" fillId="0" borderId="0" xfId="164" applyNumberFormat="1" applyFont="1" applyFill="1" applyBorder="1" applyAlignment="1"/>
    <xf numFmtId="5" fontId="4" fillId="0" borderId="37" xfId="0" applyNumberFormat="1" applyFont="1" applyBorder="1"/>
    <xf numFmtId="7" fontId="0" fillId="0" borderId="0" xfId="0" applyNumberFormat="1" applyBorder="1"/>
    <xf numFmtId="5" fontId="5" fillId="0" borderId="29" xfId="0" applyNumberFormat="1" applyFont="1" applyBorder="1" applyAlignment="1">
      <alignment horizontal="center" vertical="center"/>
    </xf>
    <xf numFmtId="5" fontId="6" fillId="0" borderId="25" xfId="0" applyNumberFormat="1" applyFont="1" applyFill="1" applyBorder="1" applyAlignment="1" applyProtection="1"/>
    <xf numFmtId="5" fontId="6" fillId="0" borderId="27" xfId="0" applyNumberFormat="1" applyFont="1" applyBorder="1"/>
    <xf numFmtId="5" fontId="9" fillId="0" borderId="24" xfId="0" applyNumberFormat="1" applyFont="1" applyFill="1" applyBorder="1" applyAlignment="1">
      <alignment horizontal="right" wrapText="1"/>
    </xf>
    <xf numFmtId="5" fontId="6" fillId="0" borderId="14" xfId="29" applyNumberFormat="1" applyFont="1" applyFill="1" applyBorder="1"/>
    <xf numFmtId="5" fontId="0" fillId="0" borderId="0" xfId="0" applyNumberFormat="1" applyFill="1" applyAlignment="1">
      <alignment horizontal="right"/>
    </xf>
    <xf numFmtId="0" fontId="0" fillId="0" borderId="0" xfId="0" applyFill="1" applyBorder="1" applyAlignment="1">
      <alignment horizontal="right"/>
    </xf>
    <xf numFmtId="5" fontId="4" fillId="0" borderId="0" xfId="164" applyNumberFormat="1" applyFont="1" applyFill="1" applyBorder="1" applyAlignment="1">
      <alignment horizontal="right"/>
    </xf>
    <xf numFmtId="164" fontId="6" fillId="0" borderId="0" xfId="0" applyNumberFormat="1" applyFont="1" applyFill="1" applyBorder="1" applyAlignment="1">
      <alignment horizontal="right"/>
    </xf>
    <xf numFmtId="164" fontId="4" fillId="0" borderId="11" xfId="29" applyNumberFormat="1" applyFont="1" applyFill="1" applyBorder="1" applyAlignment="1">
      <alignment horizontal="right" vertical="center"/>
    </xf>
    <xf numFmtId="164" fontId="4" fillId="0" borderId="12" xfId="29" applyNumberFormat="1" applyFont="1" applyFill="1" applyBorder="1" applyAlignment="1">
      <alignment horizontal="right" vertical="center"/>
    </xf>
    <xf numFmtId="164" fontId="4" fillId="0" borderId="10" xfId="0" applyNumberFormat="1" applyFont="1" applyFill="1" applyBorder="1" applyAlignment="1">
      <alignment horizontal="right" vertical="center"/>
    </xf>
    <xf numFmtId="5" fontId="0" fillId="0" borderId="25" xfId="0" applyNumberFormat="1" applyFill="1" applyBorder="1" applyAlignment="1">
      <alignment horizontal="right"/>
    </xf>
    <xf numFmtId="5" fontId="0" fillId="0" borderId="13" xfId="0" applyNumberFormat="1" applyFill="1" applyBorder="1" applyAlignment="1">
      <alignment horizontal="right"/>
    </xf>
    <xf numFmtId="164" fontId="4" fillId="0" borderId="0" xfId="0" applyNumberFormat="1" applyFont="1" applyFill="1" applyBorder="1" applyAlignment="1" applyProtection="1">
      <alignment horizontal="right" vertical="center"/>
    </xf>
    <xf numFmtId="164" fontId="4" fillId="0" borderId="0" xfId="0" applyNumberFormat="1" applyFont="1" applyFill="1" applyBorder="1" applyAlignment="1">
      <alignment horizontal="right" vertical="center"/>
    </xf>
    <xf numFmtId="164" fontId="4" fillId="0" borderId="14" xfId="29" applyNumberFormat="1" applyFont="1" applyFill="1" applyBorder="1" applyAlignment="1">
      <alignment horizontal="right" vertical="center" wrapText="1"/>
    </xf>
    <xf numFmtId="5" fontId="0" fillId="0" borderId="26" xfId="0" applyNumberFormat="1" applyFill="1" applyBorder="1" applyAlignment="1">
      <alignment horizontal="right"/>
    </xf>
    <xf numFmtId="164" fontId="0" fillId="0" borderId="14" xfId="0" applyNumberFormat="1" applyFill="1" applyBorder="1" applyAlignment="1">
      <alignment horizontal="right"/>
    </xf>
    <xf numFmtId="164" fontId="4" fillId="0" borderId="0" xfId="29" applyNumberFormat="1" applyFont="1" applyFill="1" applyBorder="1" applyAlignment="1">
      <alignment horizontal="right" vertical="center"/>
    </xf>
    <xf numFmtId="164" fontId="4" fillId="0" borderId="13" xfId="0" applyNumberFormat="1" applyFont="1" applyFill="1" applyBorder="1" applyAlignment="1">
      <alignment horizontal="right" vertical="center"/>
    </xf>
    <xf numFmtId="164" fontId="4" fillId="0" borderId="14" xfId="0" applyNumberFormat="1" applyFont="1" applyFill="1" applyBorder="1" applyAlignment="1">
      <alignment horizontal="right" vertical="center"/>
    </xf>
    <xf numFmtId="164" fontId="4" fillId="0" borderId="14" xfId="28" applyNumberFormat="1" applyFont="1" applyFill="1" applyBorder="1" applyAlignment="1">
      <alignment horizontal="right" vertical="center"/>
    </xf>
    <xf numFmtId="5" fontId="4" fillId="0" borderId="14" xfId="28" applyNumberFormat="1" applyFont="1" applyFill="1" applyBorder="1" applyAlignment="1">
      <alignment horizontal="right"/>
    </xf>
    <xf numFmtId="164" fontId="4" fillId="0" borderId="14" xfId="0" applyNumberFormat="1" applyFont="1" applyFill="1" applyBorder="1" applyAlignment="1">
      <alignment horizontal="right" vertical="center" wrapText="1"/>
    </xf>
    <xf numFmtId="164" fontId="4" fillId="0" borderId="17" xfId="0" applyNumberFormat="1" applyFont="1" applyFill="1" applyBorder="1" applyAlignment="1">
      <alignment horizontal="right" vertical="center"/>
    </xf>
    <xf numFmtId="164" fontId="4" fillId="0" borderId="15" xfId="0" applyNumberFormat="1" applyFont="1" applyFill="1" applyBorder="1" applyAlignment="1" applyProtection="1">
      <alignment horizontal="right" vertical="center"/>
    </xf>
    <xf numFmtId="164" fontId="4" fillId="0" borderId="15" xfId="0" applyNumberFormat="1" applyFont="1" applyFill="1" applyBorder="1" applyAlignment="1">
      <alignment horizontal="right" vertical="center"/>
    </xf>
    <xf numFmtId="164" fontId="0" fillId="0" borderId="16" xfId="0" applyNumberFormat="1" applyFill="1" applyBorder="1" applyAlignment="1">
      <alignment horizontal="right"/>
    </xf>
    <xf numFmtId="5" fontId="0" fillId="0" borderId="27" xfId="0" applyNumberFormat="1" applyFill="1" applyBorder="1" applyAlignment="1">
      <alignment horizontal="right"/>
    </xf>
    <xf numFmtId="5" fontId="6" fillId="0" borderId="15" xfId="0" applyNumberFormat="1" applyFont="1" applyFill="1" applyBorder="1" applyAlignment="1" applyProtection="1">
      <alignment horizontal="right"/>
    </xf>
    <xf numFmtId="5" fontId="6" fillId="0" borderId="16" xfId="0" applyNumberFormat="1" applyFont="1" applyFill="1" applyBorder="1" applyAlignment="1" applyProtection="1">
      <alignment horizontal="right"/>
    </xf>
    <xf numFmtId="6" fontId="0" fillId="0" borderId="0" xfId="0" applyNumberFormat="1" applyFill="1" applyBorder="1" applyAlignment="1">
      <alignment horizontal="right"/>
    </xf>
    <xf numFmtId="164" fontId="0" fillId="0" borderId="0" xfId="0" applyNumberFormat="1" applyFill="1" applyBorder="1" applyAlignment="1">
      <alignment horizontal="right"/>
    </xf>
    <xf numFmtId="164" fontId="4" fillId="0" borderId="0" xfId="0" applyNumberFormat="1" applyFont="1" applyFill="1" applyAlignment="1">
      <alignment horizontal="right"/>
    </xf>
    <xf numFmtId="164" fontId="0" fillId="0" borderId="0" xfId="0" applyNumberFormat="1" applyFill="1" applyAlignment="1">
      <alignment horizontal="right"/>
    </xf>
    <xf numFmtId="0" fontId="44" fillId="0" borderId="0" xfId="0" applyFont="1"/>
    <xf numFmtId="3" fontId="44" fillId="0" borderId="0" xfId="0" applyNumberFormat="1" applyFont="1"/>
    <xf numFmtId="14" fontId="0" fillId="0" borderId="0" xfId="0" applyNumberFormat="1"/>
    <xf numFmtId="6" fontId="0" fillId="0" borderId="12" xfId="0" applyNumberFormat="1" applyBorder="1" applyAlignment="1">
      <alignment horizontal="center" vertical="center"/>
    </xf>
    <xf numFmtId="6" fontId="0" fillId="0" borderId="0" xfId="0" applyNumberFormat="1" applyBorder="1" applyAlignment="1">
      <alignment horizontal="center" vertical="center"/>
    </xf>
    <xf numFmtId="164" fontId="35" fillId="0" borderId="18" xfId="0" applyNumberFormat="1" applyFont="1" applyBorder="1" applyAlignment="1">
      <alignment horizontal="center" vertical="center"/>
    </xf>
    <xf numFmtId="164" fontId="35" fillId="0" borderId="20" xfId="0" applyNumberFormat="1" applyFont="1" applyBorder="1" applyAlignment="1">
      <alignment horizontal="center" vertical="center"/>
    </xf>
    <xf numFmtId="5" fontId="0" fillId="0" borderId="12" xfId="0" applyNumberFormat="1" applyBorder="1" applyAlignment="1">
      <alignment horizontal="center"/>
    </xf>
    <xf numFmtId="5" fontId="0" fillId="0" borderId="0" xfId="0" applyNumberFormat="1" applyAlignment="1">
      <alignment horizontal="center"/>
    </xf>
    <xf numFmtId="5" fontId="5" fillId="0" borderId="17" xfId="0" applyNumberFormat="1" applyFont="1" applyBorder="1" applyAlignment="1">
      <alignment horizontal="center"/>
    </xf>
    <xf numFmtId="5" fontId="5" fillId="0" borderId="15" xfId="0" applyNumberFormat="1" applyFont="1" applyBorder="1" applyAlignment="1">
      <alignment horizontal="center"/>
    </xf>
    <xf numFmtId="5" fontId="5" fillId="0" borderId="16" xfId="0" applyNumberFormat="1" applyFont="1" applyBorder="1" applyAlignment="1">
      <alignment horizontal="center"/>
    </xf>
    <xf numFmtId="5" fontId="7" fillId="0" borderId="20" xfId="0" applyNumberFormat="1" applyFont="1" applyFill="1" applyBorder="1" applyAlignment="1">
      <alignment horizontal="center" vertical="center" wrapText="1"/>
    </xf>
    <xf numFmtId="5" fontId="7" fillId="0" borderId="19" xfId="0" applyNumberFormat="1" applyFont="1" applyFill="1" applyBorder="1" applyAlignment="1">
      <alignment horizontal="center" vertical="center" wrapText="1"/>
    </xf>
    <xf numFmtId="5" fontId="5" fillId="0" borderId="20" xfId="0" applyNumberFormat="1" applyFont="1" applyFill="1" applyBorder="1" applyAlignment="1">
      <alignment horizontal="center" vertical="center" wrapText="1"/>
    </xf>
    <xf numFmtId="5" fontId="5" fillId="0" borderId="19" xfId="0" applyNumberFormat="1" applyFont="1" applyFill="1" applyBorder="1" applyAlignment="1">
      <alignment horizontal="center" vertical="center" wrapText="1"/>
    </xf>
    <xf numFmtId="5" fontId="42" fillId="0" borderId="20" xfId="0" applyNumberFormat="1" applyFont="1" applyFill="1" applyBorder="1" applyAlignment="1">
      <alignment horizontal="center" vertical="center" wrapText="1"/>
    </xf>
    <xf numFmtId="5" fontId="42" fillId="0" borderId="19" xfId="0" applyNumberFormat="1" applyFont="1" applyFill="1" applyBorder="1" applyAlignment="1">
      <alignment horizontal="center" vertical="center" wrapText="1"/>
    </xf>
    <xf numFmtId="5" fontId="5" fillId="0" borderId="20" xfId="0" applyNumberFormat="1" applyFont="1" applyBorder="1" applyAlignment="1">
      <alignment horizontal="center" vertical="center" wrapText="1"/>
    </xf>
    <xf numFmtId="5" fontId="5" fillId="0" borderId="19" xfId="0" applyNumberFormat="1" applyFont="1" applyBorder="1" applyAlignment="1">
      <alignment horizontal="center" vertical="center" wrapText="1"/>
    </xf>
    <xf numFmtId="5" fontId="43" fillId="0" borderId="20" xfId="0" applyNumberFormat="1" applyFont="1" applyFill="1" applyBorder="1" applyAlignment="1">
      <alignment horizontal="center" vertical="center" wrapText="1"/>
    </xf>
    <xf numFmtId="5" fontId="43" fillId="0" borderId="19" xfId="0" applyNumberFormat="1" applyFont="1" applyFill="1" applyBorder="1" applyAlignment="1">
      <alignment horizontal="center" vertical="center" wrapText="1"/>
    </xf>
    <xf numFmtId="164" fontId="35" fillId="0" borderId="19" xfId="0" applyNumberFormat="1" applyFont="1" applyBorder="1" applyAlignment="1">
      <alignment horizontal="center" vertical="center"/>
    </xf>
    <xf numFmtId="5" fontId="5" fillId="0" borderId="20" xfId="0" applyNumberFormat="1" applyFont="1" applyBorder="1" applyAlignment="1">
      <alignment horizontal="center" vertical="center"/>
    </xf>
    <xf numFmtId="5" fontId="5" fillId="0" borderId="19" xfId="0" applyNumberFormat="1" applyFont="1" applyBorder="1" applyAlignment="1">
      <alignment horizontal="center" vertical="center"/>
    </xf>
    <xf numFmtId="5" fontId="35" fillId="0" borderId="20" xfId="0" applyNumberFormat="1" applyFont="1" applyFill="1" applyBorder="1" applyAlignment="1">
      <alignment horizontal="center" vertical="center" wrapText="1"/>
    </xf>
    <xf numFmtId="5" fontId="42" fillId="0" borderId="18" xfId="0" applyNumberFormat="1" applyFont="1" applyBorder="1" applyAlignment="1">
      <alignment horizontal="center" vertical="center"/>
    </xf>
    <xf numFmtId="5" fontId="42" fillId="0" borderId="20" xfId="0" applyNumberFormat="1" applyFont="1" applyBorder="1" applyAlignment="1">
      <alignment horizontal="center" vertical="center"/>
    </xf>
    <xf numFmtId="5" fontId="42" fillId="0" borderId="19" xfId="0" applyNumberFormat="1" applyFont="1" applyBorder="1" applyAlignment="1">
      <alignment horizontal="center" vertical="center"/>
    </xf>
    <xf numFmtId="5" fontId="5" fillId="0" borderId="18" xfId="0" applyNumberFormat="1" applyFont="1" applyBorder="1" applyAlignment="1">
      <alignment horizontal="center" vertical="center"/>
    </xf>
    <xf numFmtId="164" fontId="42" fillId="0" borderId="20" xfId="0" applyNumberFormat="1" applyFont="1" applyBorder="1" applyAlignment="1">
      <alignment horizontal="center"/>
    </xf>
    <xf numFmtId="5" fontId="5" fillId="0" borderId="11" xfId="0" applyNumberFormat="1" applyFont="1" applyBorder="1" applyAlignment="1">
      <alignment horizontal="center" vertical="center"/>
    </xf>
    <xf numFmtId="5" fontId="5" fillId="0" borderId="12" xfId="0" applyNumberFormat="1" applyFont="1" applyBorder="1" applyAlignment="1">
      <alignment horizontal="center" vertical="center"/>
    </xf>
    <xf numFmtId="5" fontId="5" fillId="0" borderId="10" xfId="0" applyNumberFormat="1" applyFont="1" applyBorder="1" applyAlignment="1">
      <alignment horizontal="center" vertical="center"/>
    </xf>
    <xf numFmtId="5" fontId="42" fillId="0" borderId="18" xfId="29" applyNumberFormat="1" applyFont="1" applyFill="1" applyBorder="1" applyAlignment="1">
      <alignment horizontal="center" vertical="center"/>
    </xf>
    <xf numFmtId="5" fontId="42" fillId="0" borderId="20" xfId="29" applyNumberFormat="1" applyFont="1" applyFill="1" applyBorder="1" applyAlignment="1">
      <alignment horizontal="center" vertical="center"/>
    </xf>
    <xf numFmtId="5" fontId="42" fillId="0" borderId="19" xfId="29" applyNumberFormat="1" applyFont="1" applyFill="1" applyBorder="1" applyAlignment="1">
      <alignment horizontal="center" vertical="center"/>
    </xf>
    <xf numFmtId="164" fontId="42" fillId="0" borderId="18" xfId="0" applyNumberFormat="1" applyFont="1" applyBorder="1" applyAlignment="1">
      <alignment horizontal="center"/>
    </xf>
    <xf numFmtId="164" fontId="42" fillId="0" borderId="19" xfId="0" applyNumberFormat="1" applyFont="1" applyBorder="1" applyAlignment="1">
      <alignment horizontal="center"/>
    </xf>
    <xf numFmtId="164" fontId="42" fillId="0" borderId="30" xfId="0" applyNumberFormat="1" applyFont="1" applyBorder="1" applyAlignment="1">
      <alignment horizontal="center"/>
    </xf>
  </cellXfs>
  <cellStyles count="217">
    <cellStyle name="20% - Accent1" xfId="1" builtinId="30" customBuiltin="1"/>
    <cellStyle name="20% - Accent1 2" xfId="59"/>
    <cellStyle name="20% - Accent1 3" xfId="60"/>
    <cellStyle name="20% - Accent2" xfId="2" builtinId="34" customBuiltin="1"/>
    <cellStyle name="20% - Accent2 2" xfId="61"/>
    <cellStyle name="20% - Accent2 3" xfId="62"/>
    <cellStyle name="20% - Accent3" xfId="3" builtinId="38" customBuiltin="1"/>
    <cellStyle name="20% - Accent3 2" xfId="63"/>
    <cellStyle name="20% - Accent3 3" xfId="64"/>
    <cellStyle name="20% - Accent4" xfId="4" builtinId="42" customBuiltin="1"/>
    <cellStyle name="20% - Accent4 2" xfId="65"/>
    <cellStyle name="20% - Accent4 3" xfId="66"/>
    <cellStyle name="20% - Accent5" xfId="5" builtinId="46" customBuiltin="1"/>
    <cellStyle name="20% - Accent5 2" xfId="67"/>
    <cellStyle name="20% - Accent5 3" xfId="68"/>
    <cellStyle name="20% - Accent6" xfId="6" builtinId="50" customBuiltin="1"/>
    <cellStyle name="20% - Accent6 2" xfId="69"/>
    <cellStyle name="20% - Accent6 3" xfId="70"/>
    <cellStyle name="40% - Accent1" xfId="7" builtinId="31" customBuiltin="1"/>
    <cellStyle name="40% - Accent1 2" xfId="71"/>
    <cellStyle name="40% - Accent1 3" xfId="72"/>
    <cellStyle name="40% - Accent2" xfId="8" builtinId="35" customBuiltin="1"/>
    <cellStyle name="40% - Accent2 2" xfId="73"/>
    <cellStyle name="40% - Accent2 3" xfId="74"/>
    <cellStyle name="40% - Accent3" xfId="9" builtinId="39" customBuiltin="1"/>
    <cellStyle name="40% - Accent3 2" xfId="75"/>
    <cellStyle name="40% - Accent3 3" xfId="76"/>
    <cellStyle name="40% - Accent4" xfId="10" builtinId="43" customBuiltin="1"/>
    <cellStyle name="40% - Accent4 2" xfId="77"/>
    <cellStyle name="40% - Accent4 3" xfId="78"/>
    <cellStyle name="40% - Accent5" xfId="11" builtinId="47" customBuiltin="1"/>
    <cellStyle name="40% - Accent5 2" xfId="79"/>
    <cellStyle name="40% - Accent5 3" xfId="80"/>
    <cellStyle name="40% - Accent6" xfId="12" builtinId="51" customBuiltin="1"/>
    <cellStyle name="40% - Accent6 2" xfId="81"/>
    <cellStyle name="40% - Accent6 3" xfId="82"/>
    <cellStyle name="60% - Accent1" xfId="13" builtinId="32" customBuiltin="1"/>
    <cellStyle name="60% - Accent1 2" xfId="83"/>
    <cellStyle name="60% - Accent1 3" xfId="84"/>
    <cellStyle name="60% - Accent2" xfId="14" builtinId="36" customBuiltin="1"/>
    <cellStyle name="60% - Accent2 2" xfId="85"/>
    <cellStyle name="60% - Accent2 3" xfId="86"/>
    <cellStyle name="60% - Accent3" xfId="15" builtinId="40" customBuiltin="1"/>
    <cellStyle name="60% - Accent3 2" xfId="87"/>
    <cellStyle name="60% - Accent3 3" xfId="88"/>
    <cellStyle name="60% - Accent4" xfId="16" builtinId="44" customBuiltin="1"/>
    <cellStyle name="60% - Accent4 2" xfId="89"/>
    <cellStyle name="60% - Accent4 3" xfId="90"/>
    <cellStyle name="60% - Accent5" xfId="17" builtinId="48" customBuiltin="1"/>
    <cellStyle name="60% - Accent5 2" xfId="91"/>
    <cellStyle name="60% - Accent5 3" xfId="92"/>
    <cellStyle name="60% - Accent6" xfId="18" builtinId="52" customBuiltin="1"/>
    <cellStyle name="60% - Accent6 2" xfId="93"/>
    <cellStyle name="60% - Accent6 3" xfId="94"/>
    <cellStyle name="Accent1" xfId="19" builtinId="29" customBuiltin="1"/>
    <cellStyle name="Accent1 2" xfId="95"/>
    <cellStyle name="Accent1 3" xfId="96"/>
    <cellStyle name="Accent2" xfId="20" builtinId="33" customBuiltin="1"/>
    <cellStyle name="Accent2 2" xfId="97"/>
    <cellStyle name="Accent2 3" xfId="98"/>
    <cellStyle name="Accent2 4" xfId="99"/>
    <cellStyle name="Accent3" xfId="21" builtinId="37" customBuiltin="1"/>
    <cellStyle name="Accent3 2" xfId="100"/>
    <cellStyle name="Accent3 3" xfId="101"/>
    <cellStyle name="Accent4" xfId="22" builtinId="41" customBuiltin="1"/>
    <cellStyle name="Accent4 2" xfId="102"/>
    <cellStyle name="Accent4 3" xfId="103"/>
    <cellStyle name="Accent5" xfId="23" builtinId="45" customBuiltin="1"/>
    <cellStyle name="Accent5 2" xfId="104"/>
    <cellStyle name="Accent5 3" xfId="105"/>
    <cellStyle name="Accent6" xfId="24" builtinId="49" customBuiltin="1"/>
    <cellStyle name="Accent6 2" xfId="106"/>
    <cellStyle name="Accent6 3" xfId="107"/>
    <cellStyle name="Bad" xfId="25" builtinId="27" customBuiltin="1"/>
    <cellStyle name="Bad 2" xfId="108"/>
    <cellStyle name="Bad 3" xfId="109"/>
    <cellStyle name="Calculation" xfId="26" builtinId="22" customBuiltin="1"/>
    <cellStyle name="Calculation 2" xfId="110"/>
    <cellStyle name="Calculation 3" xfId="111"/>
    <cellStyle name="Calculation 4" xfId="112"/>
    <cellStyle name="Check Cell" xfId="27" builtinId="23" customBuiltin="1"/>
    <cellStyle name="Check Cell 2" xfId="113"/>
    <cellStyle name="Check Cell 3" xfId="114"/>
    <cellStyle name="Comma" xfId="28" builtinId="3"/>
    <cellStyle name="Comma 2" xfId="51"/>
    <cellStyle name="Comma 2 2" xfId="115"/>
    <cellStyle name="Comma 3" xfId="56"/>
    <cellStyle name="Comma 3 2" xfId="117"/>
    <cellStyle name="Comma 3 3" xfId="116"/>
    <cellStyle name="Comma 3 4" xfId="210"/>
    <cellStyle name="Comma 4" xfId="118"/>
    <cellStyle name="Comma 4 2" xfId="119"/>
    <cellStyle name="Comma 5" xfId="120"/>
    <cellStyle name="Comma 5 2" xfId="121"/>
    <cellStyle name="Comma 5 3" xfId="122"/>
    <cellStyle name="Comma 6" xfId="123"/>
    <cellStyle name="Comma 7" xfId="124"/>
    <cellStyle name="Currency" xfId="29" builtinId="4"/>
    <cellStyle name="Currency 10" xfId="125"/>
    <cellStyle name="Currency 10 2" xfId="126"/>
    <cellStyle name="Currency 11" xfId="127"/>
    <cellStyle name="Currency 2" xfId="52"/>
    <cellStyle name="Currency 2 2" xfId="129"/>
    <cellStyle name="Currency 2 3" xfId="128"/>
    <cellStyle name="Currency 3" xfId="57"/>
    <cellStyle name="Currency 3 2" xfId="131"/>
    <cellStyle name="Currency 3 3" xfId="130"/>
    <cellStyle name="Currency 3 4" xfId="211"/>
    <cellStyle name="Currency 4" xfId="132"/>
    <cellStyle name="Currency 4 2" xfId="133"/>
    <cellStyle name="Currency 5" xfId="134"/>
    <cellStyle name="Currency 5 2" xfId="135"/>
    <cellStyle name="Currency 5 3" xfId="136"/>
    <cellStyle name="Currency 6" xfId="137"/>
    <cellStyle name="Currency 6 2" xfId="138"/>
    <cellStyle name="Currency 6 3" xfId="139"/>
    <cellStyle name="Currency 7" xfId="140"/>
    <cellStyle name="Currency 7 2" xfId="141"/>
    <cellStyle name="Currency 7 3" xfId="142"/>
    <cellStyle name="Currency 8" xfId="143"/>
    <cellStyle name="Currency 9" xfId="144"/>
    <cellStyle name="Explanatory Text" xfId="30" builtinId="53" customBuiltin="1"/>
    <cellStyle name="Explanatory Text 2" xfId="145"/>
    <cellStyle name="Explanatory Text 3" xfId="146"/>
    <cellStyle name="Good" xfId="31" builtinId="26" customBuiltin="1"/>
    <cellStyle name="Good 2" xfId="147"/>
    <cellStyle name="Good 3" xfId="148"/>
    <cellStyle name="Heading 1" xfId="32" builtinId="16" customBuiltin="1"/>
    <cellStyle name="Heading 1 2" xfId="149"/>
    <cellStyle name="Heading 1 3" xfId="150"/>
    <cellStyle name="Heading 2" xfId="33" builtinId="17" customBuiltin="1"/>
    <cellStyle name="Heading 2 2" xfId="151"/>
    <cellStyle name="Heading 2 3" xfId="152"/>
    <cellStyle name="Heading 3" xfId="34" builtinId="18" customBuiltin="1"/>
    <cellStyle name="Heading 3 2" xfId="153"/>
    <cellStyle name="Heading 3 3" xfId="154"/>
    <cellStyle name="Heading 4" xfId="35" builtinId="19" customBuiltin="1"/>
    <cellStyle name="Heading 4 2" xfId="155"/>
    <cellStyle name="Heading 4 3" xfId="156"/>
    <cellStyle name="Hyperlink 2" xfId="157"/>
    <cellStyle name="Input" xfId="36" builtinId="20" customBuiltin="1"/>
    <cellStyle name="Input 2" xfId="158"/>
    <cellStyle name="Input 3" xfId="159"/>
    <cellStyle name="Linked Cell" xfId="37" builtinId="24" customBuiltin="1"/>
    <cellStyle name="Linked Cell 2" xfId="160"/>
    <cellStyle name="Linked Cell 3" xfId="161"/>
    <cellStyle name="Neutral" xfId="38" builtinId="28" customBuiltin="1"/>
    <cellStyle name="Neutral 2" xfId="162"/>
    <cellStyle name="Neutral 3" xfId="163"/>
    <cellStyle name="Normal" xfId="0" builtinId="0"/>
    <cellStyle name="Normal 10" xfId="164"/>
    <cellStyle name="Normal 11" xfId="165"/>
    <cellStyle name="Normal 11 2" xfId="206"/>
    <cellStyle name="Normal 11 2 2" xfId="215"/>
    <cellStyle name="Normal 11 3" xfId="208"/>
    <cellStyle name="Normal 11 4" xfId="213"/>
    <cellStyle name="Normal 12" xfId="205"/>
    <cellStyle name="Normal 12 2" xfId="207"/>
    <cellStyle name="Normal 12 2 2" xfId="216"/>
    <cellStyle name="Normal 12 3" xfId="209"/>
    <cellStyle name="Normal 12 4" xfId="214"/>
    <cellStyle name="Normal 17" xfId="55"/>
    <cellStyle name="Normal 2" xfId="39"/>
    <cellStyle name="Normal 2 2" xfId="204"/>
    <cellStyle name="Normal 3" xfId="40"/>
    <cellStyle name="Normal 3 2" xfId="167"/>
    <cellStyle name="Normal 3 3" xfId="168"/>
    <cellStyle name="Normal 3 4" xfId="166"/>
    <cellStyle name="Normal 4" xfId="41"/>
    <cellStyle name="Normal 4 2" xfId="170"/>
    <cellStyle name="Normal 4 3" xfId="171"/>
    <cellStyle name="Normal 4 4" xfId="169"/>
    <cellStyle name="Normal 5" xfId="42"/>
    <cellStyle name="Normal 6" xfId="43"/>
    <cellStyle name="Normal 6 2" xfId="173"/>
    <cellStyle name="Normal 6 3" xfId="174"/>
    <cellStyle name="Normal 6 4" xfId="172"/>
    <cellStyle name="Normal 7" xfId="44"/>
    <cellStyle name="Normal 7 2" xfId="176"/>
    <cellStyle name="Normal 7 3" xfId="177"/>
    <cellStyle name="Normal 7 4" xfId="175"/>
    <cellStyle name="Normal 8" xfId="45"/>
    <cellStyle name="Normal 9" xfId="54"/>
    <cellStyle name="Normal 9 2" xfId="179"/>
    <cellStyle name="Normal 9 3" xfId="178"/>
    <cellStyle name="Note" xfId="46" builtinId="10" customBuiltin="1"/>
    <cellStyle name="Note 10" xfId="180"/>
    <cellStyle name="Note 2" xfId="53"/>
    <cellStyle name="Note 2 2" xfId="182"/>
    <cellStyle name="Note 2 3" xfId="181"/>
    <cellStyle name="Note 3" xfId="58"/>
    <cellStyle name="Note 3 2" xfId="183"/>
    <cellStyle name="Note 3 3" xfId="212"/>
    <cellStyle name="Note 4" xfId="184"/>
    <cellStyle name="Note 4 2" xfId="185"/>
    <cellStyle name="Note 5" xfId="186"/>
    <cellStyle name="Note 5 2" xfId="187"/>
    <cellStyle name="Note 5 3" xfId="188"/>
    <cellStyle name="Note 6" xfId="189"/>
    <cellStyle name="Note 6 2" xfId="190"/>
    <cellStyle name="Note 6 3" xfId="191"/>
    <cellStyle name="Note 7" xfId="192"/>
    <cellStyle name="Note 8" xfId="193"/>
    <cellStyle name="Note 9" xfId="194"/>
    <cellStyle name="Note 9 2" xfId="195"/>
    <cellStyle name="Output" xfId="47" builtinId="21" customBuiltin="1"/>
    <cellStyle name="Output 2" xfId="196"/>
    <cellStyle name="Output 3" xfId="197"/>
    <cellStyle name="Title" xfId="48" builtinId="15" customBuiltin="1"/>
    <cellStyle name="Title 2" xfId="198"/>
    <cellStyle name="Title 3" xfId="199"/>
    <cellStyle name="Total" xfId="49" builtinId="25" customBuiltin="1"/>
    <cellStyle name="Total 2" xfId="200"/>
    <cellStyle name="Total 3" xfId="201"/>
    <cellStyle name="Warning Text" xfId="50" builtinId="11" customBuiltin="1"/>
    <cellStyle name="Warning Text 2" xfId="202"/>
    <cellStyle name="Warning Text 3" xfId="20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cbarbour\NAWQA%20HQ%20Budgets\FY14\Workplan%20Guidance\FY2014.NFSN.Budget.WP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m site information"/>
      <sheetName val="FY14 chem site costs"/>
      <sheetName val="Eco site information"/>
      <sheetName val="FY14 Eco site costs"/>
      <sheetName val="SW sites"/>
      <sheetName val="FY14 sampling by SC"/>
      <sheetName val="Targets sorted by SC"/>
      <sheetName val="Targets sorted by Region"/>
    </sheetNames>
    <sheetDataSet>
      <sheetData sheetId="0"/>
      <sheetData sheetId="1"/>
      <sheetData sheetId="2"/>
      <sheetData sheetId="3"/>
      <sheetData sheetId="4"/>
      <sheetData sheetId="5"/>
      <sheetData sheetId="6">
        <row r="2">
          <cell r="D2">
            <v>76500</v>
          </cell>
          <cell r="E2">
            <v>7806.56</v>
          </cell>
          <cell r="F2">
            <v>0</v>
          </cell>
          <cell r="G2">
            <v>0</v>
          </cell>
          <cell r="H2">
            <v>0</v>
          </cell>
          <cell r="I2">
            <v>0</v>
          </cell>
          <cell r="J2">
            <v>0</v>
          </cell>
          <cell r="K2">
            <v>0</v>
          </cell>
          <cell r="L2">
            <v>0</v>
          </cell>
          <cell r="M2">
            <v>0</v>
          </cell>
          <cell r="N2">
            <v>0</v>
          </cell>
        </row>
        <row r="3">
          <cell r="D3">
            <v>78000</v>
          </cell>
          <cell r="E3">
            <v>22576.6</v>
          </cell>
          <cell r="F3">
            <v>0</v>
          </cell>
          <cell r="G3">
            <v>0</v>
          </cell>
          <cell r="H3">
            <v>0</v>
          </cell>
          <cell r="I3">
            <v>0</v>
          </cell>
          <cell r="J3">
            <v>86500</v>
          </cell>
          <cell r="K3">
            <v>28027.32</v>
          </cell>
          <cell r="L3">
            <v>0</v>
          </cell>
          <cell r="M3">
            <v>0</v>
          </cell>
          <cell r="N3">
            <v>0</v>
          </cell>
        </row>
        <row r="4">
          <cell r="D4">
            <v>56000</v>
          </cell>
          <cell r="E4">
            <v>22576.6</v>
          </cell>
          <cell r="F4">
            <v>5500</v>
          </cell>
          <cell r="G4">
            <v>0</v>
          </cell>
          <cell r="H4">
            <v>0</v>
          </cell>
          <cell r="I4">
            <v>0</v>
          </cell>
          <cell r="J4">
            <v>39000</v>
          </cell>
          <cell r="K4">
            <v>8245.44</v>
          </cell>
          <cell r="L4">
            <v>0</v>
          </cell>
          <cell r="M4">
            <v>38119.175447071335</v>
          </cell>
          <cell r="N4">
            <v>5998.38</v>
          </cell>
        </row>
        <row r="5">
          <cell r="D5">
            <v>50000</v>
          </cell>
          <cell r="E5">
            <v>19851.240000000002</v>
          </cell>
          <cell r="F5">
            <v>0</v>
          </cell>
          <cell r="G5">
            <v>0</v>
          </cell>
          <cell r="H5">
            <v>0</v>
          </cell>
          <cell r="I5">
            <v>0</v>
          </cell>
          <cell r="J5">
            <v>120000</v>
          </cell>
          <cell r="K5">
            <v>30822.04</v>
          </cell>
          <cell r="L5">
            <v>0</v>
          </cell>
          <cell r="M5">
            <v>33093.889714301855</v>
          </cell>
          <cell r="N5">
            <v>5998.38</v>
          </cell>
        </row>
        <row r="6">
          <cell r="D6">
            <v>0</v>
          </cell>
          <cell r="E6">
            <v>0</v>
          </cell>
          <cell r="F6">
            <v>0</v>
          </cell>
          <cell r="G6">
            <v>0</v>
          </cell>
          <cell r="H6">
            <v>0</v>
          </cell>
          <cell r="I6">
            <v>0</v>
          </cell>
          <cell r="J6">
            <v>350500</v>
          </cell>
          <cell r="K6">
            <v>112767.6</v>
          </cell>
          <cell r="L6">
            <v>22500</v>
          </cell>
          <cell r="M6">
            <v>51037.899250610135</v>
          </cell>
          <cell r="N6">
            <v>8997.57</v>
          </cell>
        </row>
        <row r="7">
          <cell r="D7">
            <v>0</v>
          </cell>
          <cell r="E7">
            <v>0</v>
          </cell>
          <cell r="F7">
            <v>0</v>
          </cell>
          <cell r="G7">
            <v>0</v>
          </cell>
          <cell r="H7">
            <v>0</v>
          </cell>
          <cell r="I7">
            <v>0</v>
          </cell>
          <cell r="J7">
            <v>249000</v>
          </cell>
          <cell r="K7">
            <v>92963.98</v>
          </cell>
          <cell r="L7">
            <v>0</v>
          </cell>
          <cell r="M7">
            <v>13210.838513286999</v>
          </cell>
          <cell r="N7">
            <v>2999.19</v>
          </cell>
        </row>
        <row r="8">
          <cell r="D8">
            <v>0</v>
          </cell>
          <cell r="E8">
            <v>0</v>
          </cell>
          <cell r="F8">
            <v>0</v>
          </cell>
          <cell r="G8">
            <v>0</v>
          </cell>
          <cell r="H8">
            <v>0</v>
          </cell>
          <cell r="I8">
            <v>0</v>
          </cell>
          <cell r="J8">
            <v>200000</v>
          </cell>
          <cell r="K8">
            <v>69059.38</v>
          </cell>
          <cell r="L8">
            <v>0</v>
          </cell>
          <cell r="M8">
            <v>31028.060881196874</v>
          </cell>
          <cell r="N8">
            <v>5998.38</v>
          </cell>
        </row>
        <row r="9">
          <cell r="D9">
            <v>0</v>
          </cell>
          <cell r="E9">
            <v>0</v>
          </cell>
          <cell r="F9">
            <v>0</v>
          </cell>
          <cell r="G9">
            <v>54000</v>
          </cell>
          <cell r="H9">
            <v>22576.6</v>
          </cell>
          <cell r="I9">
            <v>0</v>
          </cell>
          <cell r="J9">
            <v>0</v>
          </cell>
          <cell r="K9">
            <v>0</v>
          </cell>
          <cell r="L9">
            <v>0</v>
          </cell>
          <cell r="M9">
            <v>0</v>
          </cell>
          <cell r="N9">
            <v>0</v>
          </cell>
        </row>
        <row r="10">
          <cell r="D10">
            <v>68000</v>
          </cell>
          <cell r="E10">
            <v>22576.6</v>
          </cell>
          <cell r="F10">
            <v>24500</v>
          </cell>
          <cell r="G10">
            <v>0</v>
          </cell>
          <cell r="H10">
            <v>0</v>
          </cell>
          <cell r="I10">
            <v>0</v>
          </cell>
          <cell r="J10">
            <v>121500</v>
          </cell>
          <cell r="K10">
            <v>41032.06</v>
          </cell>
          <cell r="L10">
            <v>15500</v>
          </cell>
          <cell r="M10">
            <v>25771.909916244636</v>
          </cell>
          <cell r="N10">
            <v>5998.38</v>
          </cell>
        </row>
        <row r="11">
          <cell r="D11">
            <v>0</v>
          </cell>
          <cell r="E11">
            <v>0</v>
          </cell>
          <cell r="F11">
            <v>0</v>
          </cell>
          <cell r="G11">
            <v>0</v>
          </cell>
          <cell r="H11">
            <v>0</v>
          </cell>
          <cell r="I11">
            <v>0</v>
          </cell>
          <cell r="J11">
            <v>0</v>
          </cell>
          <cell r="K11">
            <v>0</v>
          </cell>
          <cell r="L11">
            <v>0</v>
          </cell>
          <cell r="M11">
            <v>0</v>
          </cell>
          <cell r="N11">
            <v>0</v>
          </cell>
        </row>
        <row r="12">
          <cell r="D12">
            <v>216000</v>
          </cell>
          <cell r="E12">
            <v>90306.4</v>
          </cell>
          <cell r="F12">
            <v>0</v>
          </cell>
          <cell r="G12">
            <v>0</v>
          </cell>
          <cell r="H12">
            <v>0</v>
          </cell>
          <cell r="I12">
            <v>0</v>
          </cell>
          <cell r="J12">
            <v>90000</v>
          </cell>
          <cell r="K12">
            <v>36909.339999999997</v>
          </cell>
          <cell r="L12">
            <v>15000</v>
          </cell>
          <cell r="M12">
            <v>16592.685708071884</v>
          </cell>
          <cell r="N12">
            <v>2999.19</v>
          </cell>
        </row>
        <row r="13">
          <cell r="D13">
            <v>0</v>
          </cell>
          <cell r="E13">
            <v>0</v>
          </cell>
          <cell r="F13">
            <v>0</v>
          </cell>
          <cell r="G13">
            <v>0</v>
          </cell>
          <cell r="H13">
            <v>0</v>
          </cell>
          <cell r="I13">
            <v>0</v>
          </cell>
          <cell r="J13">
            <v>150000</v>
          </cell>
          <cell r="K13">
            <v>59485.94</v>
          </cell>
          <cell r="L13">
            <v>34000</v>
          </cell>
          <cell r="M13">
            <v>18783.814306367254</v>
          </cell>
          <cell r="N13">
            <v>2999.19</v>
          </cell>
        </row>
        <row r="14">
          <cell r="D14">
            <v>0</v>
          </cell>
          <cell r="E14">
            <v>0</v>
          </cell>
          <cell r="F14">
            <v>0</v>
          </cell>
          <cell r="G14">
            <v>0</v>
          </cell>
          <cell r="H14">
            <v>0</v>
          </cell>
          <cell r="I14">
            <v>0</v>
          </cell>
          <cell r="J14">
            <v>83000</v>
          </cell>
          <cell r="K14">
            <v>22576.6</v>
          </cell>
          <cell r="L14">
            <v>0</v>
          </cell>
          <cell r="M14">
            <v>0</v>
          </cell>
          <cell r="N14">
            <v>0</v>
          </cell>
        </row>
        <row r="15">
          <cell r="D15">
            <v>0</v>
          </cell>
          <cell r="E15">
            <v>0</v>
          </cell>
          <cell r="F15">
            <v>0</v>
          </cell>
          <cell r="G15">
            <v>0</v>
          </cell>
          <cell r="H15">
            <v>0</v>
          </cell>
          <cell r="I15">
            <v>0</v>
          </cell>
          <cell r="J15">
            <v>203000</v>
          </cell>
          <cell r="K15">
            <v>64936.66</v>
          </cell>
          <cell r="L15">
            <v>10500</v>
          </cell>
          <cell r="M15">
            <v>12480.289046173972</v>
          </cell>
          <cell r="N15">
            <v>2999.19</v>
          </cell>
        </row>
        <row r="16">
          <cell r="D16">
            <v>0</v>
          </cell>
          <cell r="E16">
            <v>0</v>
          </cell>
          <cell r="F16">
            <v>0</v>
          </cell>
          <cell r="G16">
            <v>0</v>
          </cell>
          <cell r="H16">
            <v>0</v>
          </cell>
          <cell r="I16">
            <v>0</v>
          </cell>
          <cell r="J16">
            <v>64000</v>
          </cell>
          <cell r="K16">
            <v>50603.92</v>
          </cell>
          <cell r="L16">
            <v>0</v>
          </cell>
          <cell r="M16">
            <v>0</v>
          </cell>
          <cell r="N16">
            <v>0</v>
          </cell>
        </row>
        <row r="17">
          <cell r="D17">
            <v>209500</v>
          </cell>
          <cell r="E17">
            <v>90306.4</v>
          </cell>
          <cell r="F17">
            <v>27000</v>
          </cell>
          <cell r="G17">
            <v>0</v>
          </cell>
          <cell r="H17">
            <v>0</v>
          </cell>
          <cell r="I17">
            <v>0</v>
          </cell>
          <cell r="J17">
            <v>0</v>
          </cell>
          <cell r="K17">
            <v>0</v>
          </cell>
          <cell r="L17">
            <v>0</v>
          </cell>
          <cell r="M17">
            <v>0</v>
          </cell>
          <cell r="N17">
            <v>0</v>
          </cell>
        </row>
        <row r="18">
          <cell r="D18">
            <v>404000</v>
          </cell>
          <cell r="E18">
            <v>140910.32</v>
          </cell>
          <cell r="F18">
            <v>0</v>
          </cell>
          <cell r="G18">
            <v>0</v>
          </cell>
          <cell r="H18">
            <v>0</v>
          </cell>
          <cell r="I18">
            <v>0</v>
          </cell>
          <cell r="J18">
            <v>18000</v>
          </cell>
          <cell r="K18">
            <v>4122.72</v>
          </cell>
          <cell r="L18">
            <v>0</v>
          </cell>
          <cell r="M18">
            <v>17707.823629558465</v>
          </cell>
          <cell r="N18">
            <v>2999.19</v>
          </cell>
        </row>
        <row r="19">
          <cell r="D19">
            <v>0</v>
          </cell>
          <cell r="E19">
            <v>0</v>
          </cell>
          <cell r="F19">
            <v>0</v>
          </cell>
          <cell r="G19">
            <v>0</v>
          </cell>
          <cell r="H19">
            <v>0</v>
          </cell>
          <cell r="I19">
            <v>0</v>
          </cell>
          <cell r="J19">
            <v>0</v>
          </cell>
          <cell r="K19">
            <v>0</v>
          </cell>
          <cell r="L19">
            <v>0</v>
          </cell>
          <cell r="M19">
            <v>0</v>
          </cell>
          <cell r="N19">
            <v>0</v>
          </cell>
        </row>
        <row r="20">
          <cell r="D20">
            <v>12000</v>
          </cell>
          <cell r="E20">
            <v>22576.6</v>
          </cell>
          <cell r="F20">
            <v>0</v>
          </cell>
          <cell r="G20">
            <v>0</v>
          </cell>
          <cell r="H20">
            <v>0</v>
          </cell>
          <cell r="I20">
            <v>0</v>
          </cell>
          <cell r="J20">
            <v>193500</v>
          </cell>
          <cell r="K20">
            <v>69059.38</v>
          </cell>
          <cell r="L20">
            <v>15300</v>
          </cell>
          <cell r="M20">
            <v>36070.01807911948</v>
          </cell>
          <cell r="N20">
            <v>5998.38</v>
          </cell>
        </row>
        <row r="21">
          <cell r="D21">
            <v>0</v>
          </cell>
          <cell r="E21">
            <v>0</v>
          </cell>
          <cell r="F21">
            <v>0</v>
          </cell>
          <cell r="G21">
            <v>0</v>
          </cell>
          <cell r="H21">
            <v>0</v>
          </cell>
          <cell r="I21">
            <v>0</v>
          </cell>
          <cell r="J21">
            <v>0</v>
          </cell>
          <cell r="K21">
            <v>0</v>
          </cell>
          <cell r="L21">
            <v>0</v>
          </cell>
          <cell r="M21">
            <v>0</v>
          </cell>
          <cell r="N21">
            <v>0</v>
          </cell>
        </row>
        <row r="22">
          <cell r="D22">
            <v>0</v>
          </cell>
          <cell r="E22">
            <v>0</v>
          </cell>
          <cell r="F22">
            <v>0</v>
          </cell>
          <cell r="G22">
            <v>0</v>
          </cell>
          <cell r="H22">
            <v>0</v>
          </cell>
          <cell r="I22">
            <v>0</v>
          </cell>
          <cell r="J22">
            <v>83500</v>
          </cell>
          <cell r="K22">
            <v>36909.339999999997</v>
          </cell>
          <cell r="L22">
            <v>16000</v>
          </cell>
          <cell r="M22">
            <v>0</v>
          </cell>
          <cell r="N22">
            <v>0</v>
          </cell>
        </row>
        <row r="23">
          <cell r="D23">
            <v>0</v>
          </cell>
          <cell r="E23">
            <v>0</v>
          </cell>
          <cell r="F23">
            <v>0</v>
          </cell>
          <cell r="G23">
            <v>0</v>
          </cell>
          <cell r="H23">
            <v>0</v>
          </cell>
          <cell r="I23">
            <v>0</v>
          </cell>
          <cell r="J23">
            <v>119000</v>
          </cell>
          <cell r="K23">
            <v>58712.22</v>
          </cell>
          <cell r="L23">
            <v>14200</v>
          </cell>
          <cell r="M23">
            <v>12326.177776287426</v>
          </cell>
          <cell r="N23">
            <v>2999.19</v>
          </cell>
        </row>
        <row r="24">
          <cell r="D24">
            <v>157500</v>
          </cell>
          <cell r="E24">
            <v>67729.8</v>
          </cell>
          <cell r="F24">
            <v>0</v>
          </cell>
          <cell r="G24">
            <v>0</v>
          </cell>
          <cell r="H24">
            <v>0</v>
          </cell>
          <cell r="I24">
            <v>0</v>
          </cell>
          <cell r="J24">
            <v>0</v>
          </cell>
          <cell r="K24">
            <v>0</v>
          </cell>
          <cell r="L24">
            <v>0</v>
          </cell>
          <cell r="M24">
            <v>0</v>
          </cell>
          <cell r="N24">
            <v>0</v>
          </cell>
        </row>
        <row r="25">
          <cell r="D25">
            <v>0</v>
          </cell>
          <cell r="E25">
            <v>0</v>
          </cell>
          <cell r="F25">
            <v>0</v>
          </cell>
          <cell r="G25">
            <v>54000</v>
          </cell>
          <cell r="H25">
            <v>22576.6</v>
          </cell>
          <cell r="I25">
            <v>3200</v>
          </cell>
          <cell r="J25">
            <v>164500</v>
          </cell>
          <cell r="K25">
            <v>64936.66</v>
          </cell>
          <cell r="L25">
            <v>0</v>
          </cell>
          <cell r="M25">
            <v>16975.299679037518</v>
          </cell>
          <cell r="N25">
            <v>2999.19</v>
          </cell>
        </row>
        <row r="26">
          <cell r="D26">
            <v>0</v>
          </cell>
          <cell r="E26">
            <v>0</v>
          </cell>
          <cell r="F26">
            <v>0</v>
          </cell>
          <cell r="G26">
            <v>0</v>
          </cell>
          <cell r="H26">
            <v>0</v>
          </cell>
          <cell r="I26">
            <v>0</v>
          </cell>
          <cell r="J26">
            <v>0</v>
          </cell>
          <cell r="K26">
            <v>0</v>
          </cell>
          <cell r="L26">
            <v>0</v>
          </cell>
          <cell r="M26">
            <v>0</v>
          </cell>
          <cell r="N26">
            <v>0</v>
          </cell>
        </row>
        <row r="27">
          <cell r="D27">
            <v>0</v>
          </cell>
          <cell r="E27">
            <v>0</v>
          </cell>
          <cell r="F27">
            <v>0</v>
          </cell>
          <cell r="G27">
            <v>0</v>
          </cell>
          <cell r="H27">
            <v>0</v>
          </cell>
          <cell r="I27">
            <v>0</v>
          </cell>
          <cell r="J27">
            <v>231000</v>
          </cell>
          <cell r="K27">
            <v>101846</v>
          </cell>
          <cell r="L27">
            <v>14700</v>
          </cell>
          <cell r="M27">
            <v>25150.519498565576</v>
          </cell>
          <cell r="N27">
            <v>5998.38</v>
          </cell>
        </row>
        <row r="28">
          <cell r="D28">
            <v>0</v>
          </cell>
          <cell r="E28">
            <v>0</v>
          </cell>
          <cell r="F28">
            <v>0</v>
          </cell>
          <cell r="G28">
            <v>0</v>
          </cell>
          <cell r="H28">
            <v>0</v>
          </cell>
          <cell r="I28">
            <v>0</v>
          </cell>
          <cell r="J28">
            <v>21000</v>
          </cell>
          <cell r="K28">
            <v>22576.6</v>
          </cell>
          <cell r="L28">
            <v>0</v>
          </cell>
          <cell r="M28">
            <v>0</v>
          </cell>
          <cell r="N28">
            <v>0</v>
          </cell>
        </row>
        <row r="29">
          <cell r="D29">
            <v>0</v>
          </cell>
          <cell r="E29">
            <v>0</v>
          </cell>
          <cell r="F29">
            <v>0</v>
          </cell>
          <cell r="G29">
            <v>0</v>
          </cell>
          <cell r="H29">
            <v>0</v>
          </cell>
          <cell r="I29">
            <v>0</v>
          </cell>
          <cell r="J29">
            <v>229000</v>
          </cell>
          <cell r="K29">
            <v>91635.98</v>
          </cell>
          <cell r="L29">
            <v>12100</v>
          </cell>
          <cell r="M29">
            <v>40228.74276970244</v>
          </cell>
          <cell r="N29">
            <v>5998.38</v>
          </cell>
        </row>
        <row r="30">
          <cell r="D30">
            <v>0</v>
          </cell>
          <cell r="E30">
            <v>0</v>
          </cell>
          <cell r="F30">
            <v>0</v>
          </cell>
          <cell r="G30">
            <v>0</v>
          </cell>
          <cell r="H30">
            <v>0</v>
          </cell>
          <cell r="I30">
            <v>0</v>
          </cell>
          <cell r="J30">
            <v>0</v>
          </cell>
          <cell r="K30">
            <v>0</v>
          </cell>
          <cell r="L30">
            <v>0</v>
          </cell>
          <cell r="M30">
            <v>0</v>
          </cell>
          <cell r="N30">
            <v>0</v>
          </cell>
        </row>
        <row r="31">
          <cell r="D31">
            <v>0</v>
          </cell>
          <cell r="E31">
            <v>0</v>
          </cell>
          <cell r="F31">
            <v>0</v>
          </cell>
          <cell r="G31">
            <v>0</v>
          </cell>
          <cell r="H31">
            <v>0</v>
          </cell>
          <cell r="I31">
            <v>0</v>
          </cell>
          <cell r="J31">
            <v>63000</v>
          </cell>
          <cell r="K31">
            <v>22576.6</v>
          </cell>
          <cell r="L31">
            <v>0</v>
          </cell>
          <cell r="M31">
            <v>0</v>
          </cell>
          <cell r="N31">
            <v>0</v>
          </cell>
        </row>
        <row r="32">
          <cell r="D32">
            <v>0</v>
          </cell>
          <cell r="E32">
            <v>0</v>
          </cell>
          <cell r="F32">
            <v>0</v>
          </cell>
          <cell r="G32">
            <v>0</v>
          </cell>
          <cell r="H32">
            <v>0</v>
          </cell>
          <cell r="I32">
            <v>0</v>
          </cell>
          <cell r="J32">
            <v>104500</v>
          </cell>
          <cell r="K32">
            <v>26699.32</v>
          </cell>
          <cell r="L32">
            <v>0</v>
          </cell>
          <cell r="M32">
            <v>22138.33186320306</v>
          </cell>
          <cell r="N32">
            <v>2999.19</v>
          </cell>
        </row>
        <row r="33">
          <cell r="D33">
            <v>0</v>
          </cell>
          <cell r="E33">
            <v>0</v>
          </cell>
          <cell r="F33">
            <v>0</v>
          </cell>
          <cell r="G33">
            <v>0</v>
          </cell>
          <cell r="H33">
            <v>0</v>
          </cell>
          <cell r="I33">
            <v>0</v>
          </cell>
          <cell r="J33">
            <v>63500</v>
          </cell>
          <cell r="K33">
            <v>28027.32</v>
          </cell>
          <cell r="L33">
            <v>0</v>
          </cell>
          <cell r="M33">
            <v>0</v>
          </cell>
          <cell r="N33">
            <v>0</v>
          </cell>
        </row>
        <row r="34">
          <cell r="D34">
            <v>54500</v>
          </cell>
          <cell r="E34">
            <v>22576.6</v>
          </cell>
          <cell r="F34">
            <v>0</v>
          </cell>
          <cell r="G34">
            <v>66500</v>
          </cell>
          <cell r="H34">
            <v>22576.6</v>
          </cell>
          <cell r="I34">
            <v>0</v>
          </cell>
          <cell r="J34">
            <v>112000</v>
          </cell>
          <cell r="K34">
            <v>36909.339999999997</v>
          </cell>
          <cell r="L34">
            <v>15500</v>
          </cell>
          <cell r="M34">
            <v>14548.692403569017</v>
          </cell>
          <cell r="N34">
            <v>2999.19</v>
          </cell>
        </row>
        <row r="35">
          <cell r="D35">
            <v>0</v>
          </cell>
          <cell r="E35">
            <v>0</v>
          </cell>
          <cell r="F35">
            <v>0</v>
          </cell>
          <cell r="G35">
            <v>0</v>
          </cell>
          <cell r="H35">
            <v>0</v>
          </cell>
          <cell r="I35">
            <v>0</v>
          </cell>
          <cell r="J35">
            <v>83500</v>
          </cell>
          <cell r="K35">
            <v>28027.32</v>
          </cell>
          <cell r="L35">
            <v>0</v>
          </cell>
          <cell r="M35">
            <v>21633.529099848482</v>
          </cell>
          <cell r="N35">
            <v>2999.19</v>
          </cell>
        </row>
        <row r="36">
          <cell r="D36">
            <v>0</v>
          </cell>
          <cell r="E36">
            <v>0</v>
          </cell>
          <cell r="F36">
            <v>0</v>
          </cell>
          <cell r="G36">
            <v>0</v>
          </cell>
          <cell r="H36">
            <v>0</v>
          </cell>
          <cell r="I36">
            <v>0</v>
          </cell>
          <cell r="J36">
            <v>21500</v>
          </cell>
          <cell r="K36">
            <v>28027.32</v>
          </cell>
          <cell r="L36">
            <v>0</v>
          </cell>
          <cell r="M36">
            <v>0</v>
          </cell>
          <cell r="N36">
            <v>0</v>
          </cell>
        </row>
        <row r="37">
          <cell r="D37">
            <v>64000</v>
          </cell>
          <cell r="E37">
            <v>19851.240000000002</v>
          </cell>
          <cell r="F37">
            <v>0</v>
          </cell>
          <cell r="G37">
            <v>0</v>
          </cell>
          <cell r="H37">
            <v>0</v>
          </cell>
          <cell r="I37">
            <v>0</v>
          </cell>
          <cell r="J37">
            <v>282200</v>
          </cell>
          <cell r="K37">
            <v>105968.72</v>
          </cell>
          <cell r="L37">
            <v>44400</v>
          </cell>
          <cell r="M37">
            <v>40984.658796003423</v>
          </cell>
          <cell r="N37">
            <v>8997.57</v>
          </cell>
        </row>
        <row r="38">
          <cell r="D38">
            <v>0</v>
          </cell>
          <cell r="E38">
            <v>0</v>
          </cell>
          <cell r="F38">
            <v>0</v>
          </cell>
          <cell r="G38">
            <v>0</v>
          </cell>
          <cell r="H38">
            <v>0</v>
          </cell>
          <cell r="I38">
            <v>0</v>
          </cell>
          <cell r="J38">
            <v>0</v>
          </cell>
          <cell r="K38">
            <v>0</v>
          </cell>
          <cell r="L38">
            <v>0</v>
          </cell>
          <cell r="M38">
            <v>0</v>
          </cell>
          <cell r="N38">
            <v>0</v>
          </cell>
        </row>
        <row r="39">
          <cell r="D39">
            <v>0</v>
          </cell>
          <cell r="E39">
            <v>0</v>
          </cell>
          <cell r="F39">
            <v>0</v>
          </cell>
          <cell r="G39">
            <v>0</v>
          </cell>
          <cell r="H39">
            <v>0</v>
          </cell>
          <cell r="I39">
            <v>0</v>
          </cell>
          <cell r="J39">
            <v>122500</v>
          </cell>
          <cell r="K39">
            <v>32150.04</v>
          </cell>
          <cell r="L39">
            <v>17500</v>
          </cell>
          <cell r="M39">
            <v>13096.011022398292</v>
          </cell>
          <cell r="N39">
            <v>2999.19</v>
          </cell>
        </row>
        <row r="40">
          <cell r="D40">
            <v>0</v>
          </cell>
          <cell r="E40">
            <v>0</v>
          </cell>
          <cell r="F40">
            <v>0</v>
          </cell>
          <cell r="G40">
            <v>0</v>
          </cell>
          <cell r="H40">
            <v>0</v>
          </cell>
          <cell r="I40">
            <v>0</v>
          </cell>
          <cell r="J40">
            <v>0</v>
          </cell>
          <cell r="K40">
            <v>0</v>
          </cell>
          <cell r="L40">
            <v>0</v>
          </cell>
          <cell r="M40">
            <v>0</v>
          </cell>
          <cell r="N40">
            <v>0</v>
          </cell>
        </row>
        <row r="41">
          <cell r="D41">
            <v>0</v>
          </cell>
          <cell r="E41">
            <v>0</v>
          </cell>
          <cell r="F41">
            <v>0</v>
          </cell>
          <cell r="G41">
            <v>0</v>
          </cell>
          <cell r="H41">
            <v>0</v>
          </cell>
          <cell r="I41">
            <v>0</v>
          </cell>
          <cell r="J41">
            <v>0</v>
          </cell>
          <cell r="K41">
            <v>0</v>
          </cell>
          <cell r="L41">
            <v>0</v>
          </cell>
          <cell r="M41">
            <v>0</v>
          </cell>
          <cell r="N41">
            <v>0</v>
          </cell>
        </row>
        <row r="42">
          <cell r="D42">
            <v>75000</v>
          </cell>
          <cell r="E42">
            <v>19851.240000000002</v>
          </cell>
          <cell r="F42">
            <v>0</v>
          </cell>
          <cell r="G42">
            <v>60000</v>
          </cell>
          <cell r="H42">
            <v>22576.6</v>
          </cell>
          <cell r="I42">
            <v>0</v>
          </cell>
          <cell r="J42">
            <v>245000</v>
          </cell>
          <cell r="K42">
            <v>69059.38</v>
          </cell>
          <cell r="L42">
            <v>0</v>
          </cell>
          <cell r="M42">
            <v>39613.250745892692</v>
          </cell>
          <cell r="N42">
            <v>5998.38</v>
          </cell>
        </row>
        <row r="43">
          <cell r="D43">
            <v>0</v>
          </cell>
          <cell r="E43">
            <v>0</v>
          </cell>
          <cell r="F43">
            <v>0</v>
          </cell>
          <cell r="G43">
            <v>0</v>
          </cell>
          <cell r="H43">
            <v>0</v>
          </cell>
          <cell r="I43">
            <v>0</v>
          </cell>
          <cell r="J43">
            <v>154000</v>
          </cell>
          <cell r="K43">
            <v>69059.38</v>
          </cell>
          <cell r="L43">
            <v>16000</v>
          </cell>
          <cell r="M43">
            <v>18574.687546636014</v>
          </cell>
          <cell r="N43">
            <v>5998.38</v>
          </cell>
        </row>
        <row r="44">
          <cell r="D44">
            <v>0</v>
          </cell>
          <cell r="E44">
            <v>0</v>
          </cell>
          <cell r="F44">
            <v>0</v>
          </cell>
          <cell r="G44">
            <v>0</v>
          </cell>
          <cell r="H44">
            <v>0</v>
          </cell>
          <cell r="I44">
            <v>0</v>
          </cell>
          <cell r="J44">
            <v>0</v>
          </cell>
          <cell r="K44">
            <v>0</v>
          </cell>
          <cell r="L44">
            <v>0</v>
          </cell>
          <cell r="M44">
            <v>0</v>
          </cell>
          <cell r="N44">
            <v>0</v>
          </cell>
        </row>
        <row r="45">
          <cell r="D45">
            <v>0</v>
          </cell>
          <cell r="E45">
            <v>0</v>
          </cell>
          <cell r="F45">
            <v>0</v>
          </cell>
          <cell r="G45">
            <v>0</v>
          </cell>
          <cell r="H45">
            <v>0</v>
          </cell>
          <cell r="I45">
            <v>0</v>
          </cell>
          <cell r="J45">
            <v>241000</v>
          </cell>
          <cell r="K45">
            <v>69059.38</v>
          </cell>
          <cell r="L45">
            <v>15500</v>
          </cell>
          <cell r="M45">
            <v>27283.273183639085</v>
          </cell>
          <cell r="N45">
            <v>5998.38</v>
          </cell>
        </row>
        <row r="46">
          <cell r="D46">
            <v>0</v>
          </cell>
          <cell r="E46">
            <v>0</v>
          </cell>
          <cell r="F46">
            <v>0</v>
          </cell>
          <cell r="G46">
            <v>0</v>
          </cell>
          <cell r="H46">
            <v>0</v>
          </cell>
          <cell r="I46">
            <v>0</v>
          </cell>
          <cell r="J46">
            <v>25500</v>
          </cell>
          <cell r="K46">
            <v>4122.72</v>
          </cell>
          <cell r="L46">
            <v>0</v>
          </cell>
          <cell r="M46">
            <v>21652.128374345622</v>
          </cell>
          <cell r="N46">
            <v>2999.19</v>
          </cell>
        </row>
        <row r="47">
          <cell r="D47">
            <v>0</v>
          </cell>
          <cell r="E47">
            <v>0</v>
          </cell>
          <cell r="F47">
            <v>0</v>
          </cell>
          <cell r="G47">
            <v>0</v>
          </cell>
          <cell r="H47">
            <v>0</v>
          </cell>
          <cell r="I47">
            <v>0</v>
          </cell>
          <cell r="J47">
            <v>0</v>
          </cell>
          <cell r="K47">
            <v>0</v>
          </cell>
          <cell r="L47">
            <v>0</v>
          </cell>
          <cell r="M47">
            <v>0</v>
          </cell>
          <cell r="N47">
            <v>0</v>
          </cell>
        </row>
        <row r="48">
          <cell r="D48">
            <v>0</v>
          </cell>
          <cell r="E48">
            <v>0</v>
          </cell>
          <cell r="F48">
            <v>0</v>
          </cell>
          <cell r="G48">
            <v>0</v>
          </cell>
          <cell r="H48">
            <v>0</v>
          </cell>
          <cell r="I48">
            <v>0</v>
          </cell>
          <cell r="J48">
            <v>122000</v>
          </cell>
          <cell r="K48">
            <v>26699.32</v>
          </cell>
          <cell r="L48">
            <v>0</v>
          </cell>
          <cell r="M48">
            <v>24301.902950902062</v>
          </cell>
          <cell r="N48">
            <v>2999.19</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Q1769"/>
  <sheetViews>
    <sheetView tabSelected="1" zoomScaleNormal="100" zoomScaleSheetLayoutView="100" workbookViewId="0">
      <pane xSplit="4" ySplit="2" topLeftCell="AE22" activePane="bottomRight" state="frozen"/>
      <selection pane="topRight" activeCell="E1" sqref="E1"/>
      <selection pane="bottomLeft" activeCell="A3" sqref="A3"/>
      <selection pane="bottomRight" activeCell="AG37" sqref="AG37"/>
    </sheetView>
  </sheetViews>
  <sheetFormatPr defaultColWidth="9.109375" defaultRowHeight="13.2" x14ac:dyDescent="0.25"/>
  <cols>
    <col min="1" max="1" width="5.109375" style="12" customWidth="1"/>
    <col min="2" max="2" width="13.44140625" style="11" bestFit="1" customWidth="1"/>
    <col min="3" max="4" width="4.44140625" style="11" bestFit="1" customWidth="1"/>
    <col min="5" max="5" width="14.33203125" style="11" customWidth="1"/>
    <col min="6" max="6" width="15.44140625" style="11" customWidth="1"/>
    <col min="7" max="7" width="14" style="1" customWidth="1"/>
    <col min="8" max="8" width="11.6640625" style="1" customWidth="1"/>
    <col min="9" max="10" width="10.5546875" style="1" customWidth="1"/>
    <col min="11" max="11" width="14" style="1" customWidth="1"/>
    <col min="12" max="12" width="12.6640625" style="1" customWidth="1"/>
    <col min="13" max="13" width="12.33203125" style="1" customWidth="1"/>
    <col min="14" max="14" width="14.5546875" style="1" customWidth="1"/>
    <col min="15" max="15" width="12.109375" style="3" customWidth="1"/>
    <col min="16" max="16" width="11.44140625" style="1" bestFit="1" customWidth="1"/>
    <col min="17" max="17" width="11.88671875" style="1" customWidth="1"/>
    <col min="18" max="18" width="9.5546875" style="1" customWidth="1"/>
    <col min="19" max="19" width="10.5546875" style="1" customWidth="1"/>
    <col min="20" max="20" width="14" style="1" customWidth="1"/>
    <col min="21" max="21" width="12.44140625" style="1" customWidth="1"/>
    <col min="22" max="25" width="10.5546875" style="1" customWidth="1"/>
    <col min="26" max="27" width="13.109375" style="1" customWidth="1"/>
    <col min="28" max="28" width="14" style="1" customWidth="1"/>
    <col min="29" max="29" width="15.44140625" style="1" customWidth="1"/>
    <col min="30" max="30" width="16" style="1" customWidth="1"/>
    <col min="31" max="31" width="14.33203125" style="1" customWidth="1"/>
    <col min="32" max="32" width="13.44140625" style="1" customWidth="1"/>
    <col min="33" max="33" width="17.5546875" style="1" customWidth="1"/>
    <col min="34" max="34" width="14.44140625" style="1" customWidth="1"/>
    <col min="35" max="35" width="17.88671875" style="1" customWidth="1"/>
    <col min="36" max="36" width="15.109375" style="1" customWidth="1"/>
    <col min="37" max="37" width="10" style="1" customWidth="1"/>
    <col min="38" max="38" width="10.5546875" style="1" customWidth="1"/>
    <col min="39" max="39" width="11.88671875" style="1" customWidth="1"/>
    <col min="40" max="40" width="10.109375" style="1" customWidth="1"/>
    <col min="41" max="41" width="11.5546875" style="12" customWidth="1"/>
    <col min="42" max="16384" width="9.109375" style="1"/>
  </cols>
  <sheetData>
    <row r="1" spans="1:42" ht="19.5" customHeight="1" thickBot="1" x14ac:dyDescent="0.3">
      <c r="A1" s="170" t="s">
        <v>193</v>
      </c>
      <c r="B1" s="170"/>
      <c r="C1" s="170"/>
      <c r="D1" s="171"/>
      <c r="E1" s="124"/>
      <c r="F1" s="128"/>
      <c r="G1" s="312" t="s">
        <v>121</v>
      </c>
      <c r="H1" s="306"/>
      <c r="I1" s="306"/>
      <c r="J1" s="306"/>
      <c r="K1" s="306"/>
      <c r="L1" s="306"/>
      <c r="M1" s="306"/>
      <c r="N1" s="306"/>
      <c r="O1" s="306"/>
      <c r="P1" s="306"/>
      <c r="Q1" s="306"/>
      <c r="R1" s="306"/>
      <c r="S1" s="307"/>
      <c r="T1" s="314" t="s">
        <v>155</v>
      </c>
      <c r="U1" s="315"/>
      <c r="V1" s="315"/>
      <c r="W1" s="315"/>
      <c r="X1" s="315"/>
      <c r="Y1" s="315"/>
      <c r="Z1" s="316"/>
      <c r="AA1" s="239" t="s">
        <v>174</v>
      </c>
      <c r="AB1" s="135" t="s">
        <v>133</v>
      </c>
      <c r="AC1" s="238" t="s">
        <v>171</v>
      </c>
      <c r="AD1" s="194" t="s">
        <v>136</v>
      </c>
      <c r="AE1" s="247" t="s">
        <v>145</v>
      </c>
      <c r="AF1" s="306" t="s">
        <v>185</v>
      </c>
      <c r="AG1" s="306"/>
      <c r="AH1" s="306"/>
      <c r="AI1" s="307"/>
      <c r="AJ1" s="146" t="s">
        <v>149</v>
      </c>
      <c r="AK1" s="70"/>
      <c r="AL1" s="70"/>
      <c r="AM1" s="70"/>
      <c r="AN1" s="70"/>
      <c r="AO1" s="70"/>
    </row>
    <row r="2" spans="1:42" s="2" customFormat="1" ht="65.099999999999994" customHeight="1" thickBot="1" x14ac:dyDescent="0.3">
      <c r="A2" s="206" t="s">
        <v>115</v>
      </c>
      <c r="B2" s="207" t="s">
        <v>49</v>
      </c>
      <c r="C2" s="208" t="s">
        <v>107</v>
      </c>
      <c r="D2" s="208" t="s">
        <v>108</v>
      </c>
      <c r="E2" s="110" t="s">
        <v>116</v>
      </c>
      <c r="F2" s="112" t="s">
        <v>1</v>
      </c>
      <c r="G2" s="108" t="s">
        <v>122</v>
      </c>
      <c r="H2" s="109" t="s">
        <v>117</v>
      </c>
      <c r="I2" s="109" t="s">
        <v>118</v>
      </c>
      <c r="J2" s="109" t="s">
        <v>123</v>
      </c>
      <c r="K2" s="109" t="s">
        <v>120</v>
      </c>
      <c r="L2" s="109" t="s">
        <v>119</v>
      </c>
      <c r="M2" s="109" t="s">
        <v>124</v>
      </c>
      <c r="N2" s="202" t="s">
        <v>125</v>
      </c>
      <c r="O2" s="202" t="s">
        <v>126</v>
      </c>
      <c r="P2" s="202" t="s">
        <v>127</v>
      </c>
      <c r="Q2" s="202" t="s">
        <v>128</v>
      </c>
      <c r="R2" s="202" t="s">
        <v>129</v>
      </c>
      <c r="S2" s="109" t="s">
        <v>130</v>
      </c>
      <c r="T2" s="201" t="s">
        <v>156</v>
      </c>
      <c r="U2" s="203" t="s">
        <v>157</v>
      </c>
      <c r="V2" s="202" t="s">
        <v>158</v>
      </c>
      <c r="W2" s="202" t="s">
        <v>159</v>
      </c>
      <c r="X2" s="202" t="s">
        <v>160</v>
      </c>
      <c r="Y2" s="202" t="s">
        <v>161</v>
      </c>
      <c r="Z2" s="209" t="s">
        <v>148</v>
      </c>
      <c r="AA2" s="209" t="s">
        <v>173</v>
      </c>
      <c r="AB2" s="209" t="s">
        <v>134</v>
      </c>
      <c r="AC2" s="203" t="s">
        <v>172</v>
      </c>
      <c r="AD2" s="201" t="s">
        <v>135</v>
      </c>
      <c r="AE2" s="138" t="s">
        <v>163</v>
      </c>
      <c r="AF2" s="109" t="s">
        <v>186</v>
      </c>
      <c r="AG2" s="109" t="s">
        <v>187</v>
      </c>
      <c r="AH2" s="109" t="s">
        <v>162</v>
      </c>
      <c r="AI2" s="145" t="s">
        <v>111</v>
      </c>
      <c r="AJ2" s="210" t="s">
        <v>149</v>
      </c>
      <c r="AK2" s="22"/>
      <c r="AL2" s="22"/>
      <c r="AM2" s="22"/>
      <c r="AN2" s="22"/>
      <c r="AO2" s="22"/>
      <c r="AP2" s="22"/>
    </row>
    <row r="3" spans="1:42" s="6" customFormat="1" ht="14.25" customHeight="1" x14ac:dyDescent="0.3">
      <c r="A3" s="99" t="s">
        <v>48</v>
      </c>
      <c r="B3" s="136" t="s">
        <v>51</v>
      </c>
      <c r="C3" s="92" t="s">
        <v>48</v>
      </c>
      <c r="D3" s="93" t="s">
        <v>114</v>
      </c>
      <c r="E3" s="31">
        <f>SUM(G3,H3,J3,K3,M3,N3,P3,Q3,S3,T3,V3,X3,Z3:AE3,AF3,AG3,AH3,AJ3)</f>
        <v>76500</v>
      </c>
      <c r="F3" s="213">
        <f>SUM(I3,L3,O3,R3,W3,Y3,AI3)</f>
        <v>7806.56</v>
      </c>
      <c r="G3" s="88"/>
      <c r="H3" s="245">
        <f>'[1]Targets sorted by SC'!D2</f>
        <v>76500</v>
      </c>
      <c r="I3" s="245">
        <f>'[1]Targets sorted by SC'!E2</f>
        <v>7806.56</v>
      </c>
      <c r="J3" s="245">
        <f>'[1]Targets sorted by SC'!F2</f>
        <v>0</v>
      </c>
      <c r="K3" s="245">
        <f>'[1]Targets sorted by SC'!G2</f>
        <v>0</v>
      </c>
      <c r="L3" s="245">
        <f>'[1]Targets sorted by SC'!H2</f>
        <v>0</v>
      </c>
      <c r="M3" s="245">
        <f>'[1]Targets sorted by SC'!I2</f>
        <v>0</v>
      </c>
      <c r="N3" s="245">
        <f>'[1]Targets sorted by SC'!J2</f>
        <v>0</v>
      </c>
      <c r="O3" s="245">
        <f>'[1]Targets sorted by SC'!K2</f>
        <v>0</v>
      </c>
      <c r="P3" s="245">
        <f>'[1]Targets sorted by SC'!L2</f>
        <v>0</v>
      </c>
      <c r="Q3" s="245">
        <f>'[1]Targets sorted by SC'!M2</f>
        <v>0</v>
      </c>
      <c r="R3" s="245">
        <f>'[1]Targets sorted by SC'!N2</f>
        <v>0</v>
      </c>
      <c r="S3" s="91"/>
      <c r="T3" s="216"/>
      <c r="U3" s="89">
        <f t="shared" ref="U3:U49" si="0">SUM(V3:Y3)</f>
        <v>0</v>
      </c>
      <c r="V3" s="89"/>
      <c r="W3" s="89"/>
      <c r="X3" s="89"/>
      <c r="Y3" s="89"/>
      <c r="Z3" s="225"/>
      <c r="AA3" s="91"/>
      <c r="AB3" s="121"/>
      <c r="AC3" s="121"/>
      <c r="AD3" s="121"/>
      <c r="AE3" s="115"/>
      <c r="AF3" s="256">
        <v>0</v>
      </c>
      <c r="AG3" s="257">
        <v>0</v>
      </c>
      <c r="AH3" s="257">
        <v>0</v>
      </c>
      <c r="AI3" s="258">
        <v>0</v>
      </c>
      <c r="AJ3" s="259">
        <v>0</v>
      </c>
      <c r="AK3" s="139"/>
      <c r="AL3" s="9"/>
      <c r="AM3" s="18"/>
      <c r="AN3" s="78"/>
      <c r="AO3" s="83"/>
    </row>
    <row r="4" spans="1:42" s="6" customFormat="1" ht="14.25" customHeight="1" x14ac:dyDescent="0.3">
      <c r="A4" s="100" t="s">
        <v>12</v>
      </c>
      <c r="B4" s="86" t="s">
        <v>50</v>
      </c>
      <c r="C4" s="177" t="s">
        <v>104</v>
      </c>
      <c r="D4" s="94" t="s">
        <v>102</v>
      </c>
      <c r="E4" s="31">
        <f t="shared" ref="E4:E50" si="1">SUM(G4,H4,J4,K4,M4,N4,P4,Q4,S4,T4,V4,X4,Z4:AE4,AF4,AG4,AH4,AJ4)</f>
        <v>187024</v>
      </c>
      <c r="F4" s="213">
        <f t="shared" ref="F4:F50" si="2">SUM(I4,L4,O4,R4,W4,Y4,AI4)</f>
        <v>50603.92</v>
      </c>
      <c r="G4" s="67"/>
      <c r="H4" s="245">
        <f>'[1]Targets sorted by SC'!D3</f>
        <v>78000</v>
      </c>
      <c r="I4" s="245">
        <f>'[1]Targets sorted by SC'!E3</f>
        <v>22576.6</v>
      </c>
      <c r="J4" s="245">
        <f>'[1]Targets sorted by SC'!F3</f>
        <v>0</v>
      </c>
      <c r="K4" s="245">
        <f>'[1]Targets sorted by SC'!G3</f>
        <v>0</v>
      </c>
      <c r="L4" s="245">
        <f>'[1]Targets sorted by SC'!H3</f>
        <v>0</v>
      </c>
      <c r="M4" s="245">
        <f>'[1]Targets sorted by SC'!I3</f>
        <v>0</v>
      </c>
      <c r="N4" s="245">
        <f>'[1]Targets sorted by SC'!J3</f>
        <v>86500</v>
      </c>
      <c r="O4" s="245">
        <f>'[1]Targets sorted by SC'!K3</f>
        <v>28027.32</v>
      </c>
      <c r="P4" s="245">
        <f>'[1]Targets sorted by SC'!L3</f>
        <v>0</v>
      </c>
      <c r="Q4" s="245">
        <f>'[1]Targets sorted by SC'!M3</f>
        <v>0</v>
      </c>
      <c r="R4" s="245">
        <f>'[1]Targets sorted by SC'!N3</f>
        <v>0</v>
      </c>
      <c r="S4" s="90"/>
      <c r="T4" s="217"/>
      <c r="U4" s="35">
        <f t="shared" si="0"/>
        <v>0</v>
      </c>
      <c r="V4" s="35"/>
      <c r="W4" s="35"/>
      <c r="X4" s="35"/>
      <c r="Y4" s="35"/>
      <c r="Z4" s="226"/>
      <c r="AA4" s="90"/>
      <c r="AB4" s="133"/>
      <c r="AC4" s="133"/>
      <c r="AD4" s="133"/>
      <c r="AE4" s="115"/>
      <c r="AF4" s="260">
        <v>0</v>
      </c>
      <c r="AG4" s="261">
        <v>22524</v>
      </c>
      <c r="AH4" s="262">
        <v>0</v>
      </c>
      <c r="AI4" s="263">
        <v>0</v>
      </c>
      <c r="AJ4" s="264">
        <v>0</v>
      </c>
      <c r="AK4" s="139"/>
      <c r="AL4" s="25"/>
      <c r="AM4" s="18"/>
      <c r="AN4" s="72"/>
      <c r="AO4" s="83"/>
    </row>
    <row r="5" spans="1:42" s="6" customFormat="1" x14ac:dyDescent="0.25">
      <c r="A5" s="100" t="s">
        <v>28</v>
      </c>
      <c r="B5" s="86" t="s">
        <v>52</v>
      </c>
      <c r="C5" s="177" t="s">
        <v>22</v>
      </c>
      <c r="D5" s="94" t="s">
        <v>113</v>
      </c>
      <c r="E5" s="31">
        <f t="shared" si="1"/>
        <v>138619.17544707132</v>
      </c>
      <c r="F5" s="213">
        <f t="shared" si="2"/>
        <v>36820.42</v>
      </c>
      <c r="G5" s="67"/>
      <c r="H5" s="245">
        <f>'[1]Targets sorted by SC'!D4</f>
        <v>56000</v>
      </c>
      <c r="I5" s="245">
        <f>'[1]Targets sorted by SC'!E4</f>
        <v>22576.6</v>
      </c>
      <c r="J5" s="245">
        <f>'[1]Targets sorted by SC'!F4</f>
        <v>5500</v>
      </c>
      <c r="K5" s="245">
        <f>'[1]Targets sorted by SC'!G4</f>
        <v>0</v>
      </c>
      <c r="L5" s="245">
        <f>'[1]Targets sorted by SC'!H4</f>
        <v>0</v>
      </c>
      <c r="M5" s="245">
        <f>'[1]Targets sorted by SC'!I4</f>
        <v>0</v>
      </c>
      <c r="N5" s="245">
        <f>'[1]Targets sorted by SC'!J4</f>
        <v>39000</v>
      </c>
      <c r="O5" s="245">
        <f>'[1]Targets sorted by SC'!K4</f>
        <v>8245.44</v>
      </c>
      <c r="P5" s="245">
        <f>'[1]Targets sorted by SC'!L4</f>
        <v>0</v>
      </c>
      <c r="Q5" s="245">
        <f>'[1]Targets sorted by SC'!M4</f>
        <v>38119.175447071335</v>
      </c>
      <c r="R5" s="245">
        <f>'[1]Targets sorted by SC'!N4</f>
        <v>5998.38</v>
      </c>
      <c r="S5" s="90"/>
      <c r="T5" s="217"/>
      <c r="U5" s="35">
        <f t="shared" si="0"/>
        <v>0</v>
      </c>
      <c r="V5" s="35"/>
      <c r="W5" s="35"/>
      <c r="X5" s="35"/>
      <c r="Y5" s="35"/>
      <c r="Z5" s="226"/>
      <c r="AA5" s="90"/>
      <c r="AB5" s="133"/>
      <c r="AC5" s="133"/>
      <c r="AD5" s="133"/>
      <c r="AE5" s="115"/>
      <c r="AF5" s="260">
        <v>0</v>
      </c>
      <c r="AG5" s="261">
        <v>0</v>
      </c>
      <c r="AH5" s="262">
        <v>0</v>
      </c>
      <c r="AI5" s="265">
        <v>0</v>
      </c>
      <c r="AJ5" s="264">
        <v>0</v>
      </c>
      <c r="AK5" s="49"/>
      <c r="AL5" s="9"/>
      <c r="AM5" s="25"/>
      <c r="AN5" s="25"/>
      <c r="AO5" s="25"/>
    </row>
    <row r="6" spans="1:42" s="6" customFormat="1" x14ac:dyDescent="0.25">
      <c r="A6" s="100" t="s">
        <v>38</v>
      </c>
      <c r="B6" s="84" t="s">
        <v>53</v>
      </c>
      <c r="C6" s="177" t="s">
        <v>106</v>
      </c>
      <c r="D6" s="94" t="s">
        <v>114</v>
      </c>
      <c r="E6" s="31">
        <f t="shared" si="1"/>
        <v>270571.88971430185</v>
      </c>
      <c r="F6" s="213">
        <f t="shared" si="2"/>
        <v>56671.659999999996</v>
      </c>
      <c r="G6" s="67"/>
      <c r="H6" s="245">
        <f>'[1]Targets sorted by SC'!D5</f>
        <v>50000</v>
      </c>
      <c r="I6" s="245">
        <f>'[1]Targets sorted by SC'!E5</f>
        <v>19851.240000000002</v>
      </c>
      <c r="J6" s="245">
        <f>'[1]Targets sorted by SC'!F5</f>
        <v>0</v>
      </c>
      <c r="K6" s="245">
        <f>'[1]Targets sorted by SC'!G5</f>
        <v>0</v>
      </c>
      <c r="L6" s="245">
        <f>'[1]Targets sorted by SC'!H5</f>
        <v>0</v>
      </c>
      <c r="M6" s="245">
        <f>'[1]Targets sorted by SC'!I5</f>
        <v>0</v>
      </c>
      <c r="N6" s="245">
        <f>'[1]Targets sorted by SC'!J5</f>
        <v>120000</v>
      </c>
      <c r="O6" s="245">
        <f>'[1]Targets sorted by SC'!K5</f>
        <v>30822.04</v>
      </c>
      <c r="P6" s="245">
        <f>'[1]Targets sorted by SC'!L5</f>
        <v>0</v>
      </c>
      <c r="Q6" s="245">
        <f>'[1]Targets sorted by SC'!M5</f>
        <v>33093.889714301855</v>
      </c>
      <c r="R6" s="245">
        <f>'[1]Targets sorted by SC'!N5</f>
        <v>5998.38</v>
      </c>
      <c r="S6" s="90"/>
      <c r="T6" s="217"/>
      <c r="U6" s="35">
        <f t="shared" si="0"/>
        <v>0</v>
      </c>
      <c r="V6" s="35"/>
      <c r="W6" s="35"/>
      <c r="X6" s="35"/>
      <c r="Y6" s="35"/>
      <c r="Z6" s="226"/>
      <c r="AA6" s="90"/>
      <c r="AB6" s="133"/>
      <c r="AC6" s="133"/>
      <c r="AD6" s="133"/>
      <c r="AE6" s="115"/>
      <c r="AF6" s="260">
        <v>0</v>
      </c>
      <c r="AG6" s="261">
        <v>15779</v>
      </c>
      <c r="AH6" s="266">
        <v>0</v>
      </c>
      <c r="AI6" s="265">
        <v>0</v>
      </c>
      <c r="AJ6" s="264">
        <v>51699</v>
      </c>
      <c r="AK6" s="139"/>
      <c r="AL6" s="9"/>
      <c r="AM6" s="19"/>
      <c r="AN6" s="25"/>
      <c r="AO6" s="25"/>
    </row>
    <row r="7" spans="1:42" s="6" customFormat="1" x14ac:dyDescent="0.25">
      <c r="A7" s="100" t="s">
        <v>35</v>
      </c>
      <c r="B7" s="85" t="s">
        <v>56</v>
      </c>
      <c r="C7" s="177" t="s">
        <v>106</v>
      </c>
      <c r="D7" s="94" t="s">
        <v>114</v>
      </c>
      <c r="E7" s="31">
        <f t="shared" si="1"/>
        <v>1706564.8992506103</v>
      </c>
      <c r="F7" s="213">
        <f t="shared" si="2"/>
        <v>259112.17</v>
      </c>
      <c r="G7" s="67"/>
      <c r="H7" s="245">
        <f>'[1]Targets sorted by SC'!D6</f>
        <v>0</v>
      </c>
      <c r="I7" s="245">
        <f>'[1]Targets sorted by SC'!E6</f>
        <v>0</v>
      </c>
      <c r="J7" s="245">
        <f>'[1]Targets sorted by SC'!F6</f>
        <v>0</v>
      </c>
      <c r="K7" s="245">
        <f>'[1]Targets sorted by SC'!G6</f>
        <v>0</v>
      </c>
      <c r="L7" s="245">
        <f>'[1]Targets sorted by SC'!H6</f>
        <v>0</v>
      </c>
      <c r="M7" s="245">
        <f>'[1]Targets sorted by SC'!I6</f>
        <v>0</v>
      </c>
      <c r="N7" s="245">
        <f>'[1]Targets sorted by SC'!J6</f>
        <v>350500</v>
      </c>
      <c r="O7" s="245">
        <f>'[1]Targets sorted by SC'!K6</f>
        <v>112767.6</v>
      </c>
      <c r="P7" s="245">
        <f>'[1]Targets sorted by SC'!L6</f>
        <v>22500</v>
      </c>
      <c r="Q7" s="245">
        <f>'[1]Targets sorted by SC'!M6</f>
        <v>51037.899250610135</v>
      </c>
      <c r="R7" s="245">
        <f>'[1]Targets sorted by SC'!N6</f>
        <v>8997.57</v>
      </c>
      <c r="S7" s="90"/>
      <c r="T7" s="217"/>
      <c r="U7" s="35">
        <f t="shared" si="0"/>
        <v>0</v>
      </c>
      <c r="V7" s="35"/>
      <c r="W7" s="35"/>
      <c r="X7" s="35"/>
      <c r="Y7" s="35"/>
      <c r="Z7" s="226"/>
      <c r="AA7" s="90"/>
      <c r="AB7" s="133"/>
      <c r="AC7" s="133"/>
      <c r="AD7" s="133"/>
      <c r="AE7" s="115"/>
      <c r="AF7" s="267">
        <v>355258</v>
      </c>
      <c r="AG7" s="261">
        <v>267015</v>
      </c>
      <c r="AH7" s="266">
        <v>0</v>
      </c>
      <c r="AI7" s="261">
        <v>137347</v>
      </c>
      <c r="AJ7" s="264">
        <v>660254</v>
      </c>
      <c r="AK7" s="139"/>
      <c r="AL7" s="9"/>
      <c r="AM7" s="25"/>
      <c r="AN7" s="25"/>
      <c r="AO7" s="25"/>
    </row>
    <row r="8" spans="1:42" s="6" customFormat="1" ht="25.5" customHeight="1" x14ac:dyDescent="0.25">
      <c r="A8" s="100" t="s">
        <v>24</v>
      </c>
      <c r="B8" s="84" t="s">
        <v>54</v>
      </c>
      <c r="C8" s="177" t="s">
        <v>103</v>
      </c>
      <c r="D8" s="94" t="s">
        <v>113</v>
      </c>
      <c r="E8" s="31">
        <f t="shared" si="1"/>
        <v>448457.83851328702</v>
      </c>
      <c r="F8" s="213">
        <f t="shared" si="2"/>
        <v>95963.17</v>
      </c>
      <c r="G8" s="67"/>
      <c r="H8" s="245">
        <f>'[1]Targets sorted by SC'!D7</f>
        <v>0</v>
      </c>
      <c r="I8" s="245">
        <f>'[1]Targets sorted by SC'!E7</f>
        <v>0</v>
      </c>
      <c r="J8" s="245">
        <f>'[1]Targets sorted by SC'!F7</f>
        <v>0</v>
      </c>
      <c r="K8" s="245">
        <f>'[1]Targets sorted by SC'!G7</f>
        <v>0</v>
      </c>
      <c r="L8" s="245">
        <f>'[1]Targets sorted by SC'!H7</f>
        <v>0</v>
      </c>
      <c r="M8" s="245">
        <f>'[1]Targets sorted by SC'!I7</f>
        <v>0</v>
      </c>
      <c r="N8" s="245">
        <f>'[1]Targets sorted by SC'!J7</f>
        <v>249000</v>
      </c>
      <c r="O8" s="245">
        <f>'[1]Targets sorted by SC'!K7</f>
        <v>92963.98</v>
      </c>
      <c r="P8" s="245">
        <f>'[1]Targets sorted by SC'!L7</f>
        <v>0</v>
      </c>
      <c r="Q8" s="245">
        <f>'[1]Targets sorted by SC'!M7</f>
        <v>13210.838513286999</v>
      </c>
      <c r="R8" s="245">
        <f>'[1]Targets sorted by SC'!N7</f>
        <v>2999.19</v>
      </c>
      <c r="S8" s="90"/>
      <c r="T8" s="217"/>
      <c r="U8" s="35">
        <f t="shared" si="0"/>
        <v>0</v>
      </c>
      <c r="V8" s="35"/>
      <c r="W8" s="35"/>
      <c r="X8" s="35"/>
      <c r="Y8" s="35"/>
      <c r="Z8" s="226"/>
      <c r="AA8" s="90"/>
      <c r="AB8" s="133"/>
      <c r="AC8" s="133"/>
      <c r="AD8" s="133"/>
      <c r="AE8" s="115"/>
      <c r="AF8" s="267">
        <v>169988</v>
      </c>
      <c r="AG8" s="261">
        <v>16259</v>
      </c>
      <c r="AH8" s="262">
        <v>0</v>
      </c>
      <c r="AI8" s="268">
        <v>0</v>
      </c>
      <c r="AJ8" s="264">
        <v>0</v>
      </c>
      <c r="AK8" s="49"/>
      <c r="AL8" s="9"/>
      <c r="AM8" s="25"/>
      <c r="AN8" s="25"/>
      <c r="AO8" s="25"/>
    </row>
    <row r="9" spans="1:42" s="6" customFormat="1" x14ac:dyDescent="0.25">
      <c r="A9" s="100" t="s">
        <v>8</v>
      </c>
      <c r="B9" s="84" t="s">
        <v>55</v>
      </c>
      <c r="C9" s="177" t="s">
        <v>25</v>
      </c>
      <c r="D9" s="94" t="s">
        <v>112</v>
      </c>
      <c r="E9" s="31">
        <f t="shared" si="1"/>
        <v>488947.06088119687</v>
      </c>
      <c r="F9" s="213">
        <f t="shared" si="2"/>
        <v>75057.760000000009</v>
      </c>
      <c r="G9" s="73"/>
      <c r="H9" s="245">
        <f>'[1]Targets sorted by SC'!D8</f>
        <v>0</v>
      </c>
      <c r="I9" s="245">
        <f>'[1]Targets sorted by SC'!E8</f>
        <v>0</v>
      </c>
      <c r="J9" s="245">
        <f>'[1]Targets sorted by SC'!F8</f>
        <v>0</v>
      </c>
      <c r="K9" s="245">
        <f>'[1]Targets sorted by SC'!G8</f>
        <v>0</v>
      </c>
      <c r="L9" s="245">
        <f>'[1]Targets sorted by SC'!H8</f>
        <v>0</v>
      </c>
      <c r="M9" s="245">
        <f>'[1]Targets sorted by SC'!I8</f>
        <v>0</v>
      </c>
      <c r="N9" s="245">
        <f>'[1]Targets sorted by SC'!J8</f>
        <v>200000</v>
      </c>
      <c r="O9" s="245">
        <f>'[1]Targets sorted by SC'!K8</f>
        <v>69059.38</v>
      </c>
      <c r="P9" s="245">
        <f>'[1]Targets sorted by SC'!L8</f>
        <v>0</v>
      </c>
      <c r="Q9" s="245">
        <f>'[1]Targets sorted by SC'!M8</f>
        <v>31028.060881196874</v>
      </c>
      <c r="R9" s="245">
        <f>'[1]Targets sorted by SC'!N8</f>
        <v>5998.38</v>
      </c>
      <c r="S9" s="176"/>
      <c r="T9" s="218"/>
      <c r="U9" s="52">
        <f t="shared" si="0"/>
        <v>0</v>
      </c>
      <c r="V9" s="52"/>
      <c r="W9" s="52"/>
      <c r="X9" s="52"/>
      <c r="Y9" s="52"/>
      <c r="Z9" s="227"/>
      <c r="AA9" s="251"/>
      <c r="AB9" s="134"/>
      <c r="AC9" s="134"/>
      <c r="AD9" s="134"/>
      <c r="AE9" s="73"/>
      <c r="AF9" s="260">
        <v>0</v>
      </c>
      <c r="AG9" s="261">
        <v>0</v>
      </c>
      <c r="AH9" s="261">
        <v>0</v>
      </c>
      <c r="AI9" s="265">
        <v>0</v>
      </c>
      <c r="AJ9" s="264">
        <v>257919</v>
      </c>
      <c r="AK9" s="49"/>
      <c r="AL9" s="9"/>
      <c r="AM9" s="25"/>
      <c r="AN9" s="25"/>
      <c r="AO9" s="83"/>
    </row>
    <row r="10" spans="1:42" s="6" customFormat="1" ht="14.4" customHeight="1" x14ac:dyDescent="0.25">
      <c r="A10" s="100" t="s">
        <v>13</v>
      </c>
      <c r="B10" s="84" t="s">
        <v>59</v>
      </c>
      <c r="C10" s="177" t="s">
        <v>104</v>
      </c>
      <c r="D10" s="94" t="s">
        <v>102</v>
      </c>
      <c r="E10" s="31">
        <f t="shared" si="1"/>
        <v>79544</v>
      </c>
      <c r="F10" s="213">
        <f t="shared" si="2"/>
        <v>22576.6</v>
      </c>
      <c r="G10" s="67"/>
      <c r="H10" s="245">
        <f>'[1]Targets sorted by SC'!D9</f>
        <v>0</v>
      </c>
      <c r="I10" s="245">
        <f>'[1]Targets sorted by SC'!E9</f>
        <v>0</v>
      </c>
      <c r="J10" s="245">
        <f>'[1]Targets sorted by SC'!F9</f>
        <v>0</v>
      </c>
      <c r="K10" s="245">
        <f>'[1]Targets sorted by SC'!G9</f>
        <v>54000</v>
      </c>
      <c r="L10" s="245">
        <f>'[1]Targets sorted by SC'!H9</f>
        <v>22576.6</v>
      </c>
      <c r="M10" s="245">
        <f>'[1]Targets sorted by SC'!I9</f>
        <v>0</v>
      </c>
      <c r="N10" s="245">
        <f>'[1]Targets sorted by SC'!J9</f>
        <v>0</v>
      </c>
      <c r="O10" s="245">
        <f>'[1]Targets sorted by SC'!K9</f>
        <v>0</v>
      </c>
      <c r="P10" s="245">
        <f>'[1]Targets sorted by SC'!L9</f>
        <v>0</v>
      </c>
      <c r="Q10" s="245">
        <f>'[1]Targets sorted by SC'!M9</f>
        <v>0</v>
      </c>
      <c r="R10" s="245">
        <f>'[1]Targets sorted by SC'!N9</f>
        <v>0</v>
      </c>
      <c r="S10" s="90"/>
      <c r="T10" s="217"/>
      <c r="U10" s="35">
        <f t="shared" si="0"/>
        <v>0</v>
      </c>
      <c r="V10" s="35"/>
      <c r="W10" s="35"/>
      <c r="X10" s="35"/>
      <c r="Y10" s="35"/>
      <c r="Z10" s="226"/>
      <c r="AA10" s="90"/>
      <c r="AB10" s="133"/>
      <c r="AC10" s="133"/>
      <c r="AD10" s="133"/>
      <c r="AE10" s="115"/>
      <c r="AF10" s="260">
        <v>0</v>
      </c>
      <c r="AG10" s="262">
        <v>25544</v>
      </c>
      <c r="AH10" s="262">
        <v>0</v>
      </c>
      <c r="AI10" s="263">
        <v>0</v>
      </c>
      <c r="AJ10" s="264">
        <v>0</v>
      </c>
      <c r="AK10" s="139"/>
      <c r="AL10" s="25"/>
      <c r="AM10" s="25"/>
      <c r="AN10" s="25"/>
      <c r="AO10" s="25"/>
    </row>
    <row r="11" spans="1:42" s="6" customFormat="1" x14ac:dyDescent="0.25">
      <c r="A11" s="100" t="s">
        <v>19</v>
      </c>
      <c r="B11" s="84" t="s">
        <v>60</v>
      </c>
      <c r="C11" s="177" t="s">
        <v>104</v>
      </c>
      <c r="D11" s="94" t="s">
        <v>102</v>
      </c>
      <c r="E11" s="31">
        <f t="shared" si="1"/>
        <v>265951.90991624462</v>
      </c>
      <c r="F11" s="213">
        <f t="shared" si="2"/>
        <v>69607.039999999994</v>
      </c>
      <c r="G11" s="67"/>
      <c r="H11" s="245">
        <f>'[1]Targets sorted by SC'!D10</f>
        <v>68000</v>
      </c>
      <c r="I11" s="245">
        <f>'[1]Targets sorted by SC'!E10</f>
        <v>22576.6</v>
      </c>
      <c r="J11" s="245">
        <f>'[1]Targets sorted by SC'!F10</f>
        <v>24500</v>
      </c>
      <c r="K11" s="245">
        <f>'[1]Targets sorted by SC'!G10</f>
        <v>0</v>
      </c>
      <c r="L11" s="245">
        <f>'[1]Targets sorted by SC'!H10</f>
        <v>0</v>
      </c>
      <c r="M11" s="245">
        <f>'[1]Targets sorted by SC'!I10</f>
        <v>0</v>
      </c>
      <c r="N11" s="245">
        <f>'[1]Targets sorted by SC'!J10</f>
        <v>121500</v>
      </c>
      <c r="O11" s="245">
        <f>'[1]Targets sorted by SC'!K10</f>
        <v>41032.06</v>
      </c>
      <c r="P11" s="245">
        <f>'[1]Targets sorted by SC'!L10</f>
        <v>15500</v>
      </c>
      <c r="Q11" s="245">
        <f>'[1]Targets sorted by SC'!M10</f>
        <v>25771.909916244636</v>
      </c>
      <c r="R11" s="245">
        <f>'[1]Targets sorted by SC'!N10</f>
        <v>5998.38</v>
      </c>
      <c r="S11" s="90"/>
      <c r="T11" s="217"/>
      <c r="U11" s="35">
        <f t="shared" si="0"/>
        <v>0</v>
      </c>
      <c r="V11" s="35"/>
      <c r="W11" s="35"/>
      <c r="X11" s="35"/>
      <c r="Y11" s="35"/>
      <c r="Z11" s="226"/>
      <c r="AA11" s="90"/>
      <c r="AB11" s="133"/>
      <c r="AC11" s="133"/>
      <c r="AD11" s="133"/>
      <c r="AE11" s="115"/>
      <c r="AF11" s="260">
        <v>0</v>
      </c>
      <c r="AG11" s="261">
        <v>10680</v>
      </c>
      <c r="AH11" s="261">
        <v>0</v>
      </c>
      <c r="AI11" s="268">
        <v>0</v>
      </c>
      <c r="AJ11" s="264">
        <v>0</v>
      </c>
      <c r="AK11" s="139"/>
      <c r="AL11" s="25"/>
      <c r="AM11" s="25"/>
      <c r="AN11" s="25"/>
      <c r="AO11" s="25"/>
    </row>
    <row r="12" spans="1:42" s="6" customFormat="1" x14ac:dyDescent="0.25">
      <c r="A12" s="100" t="s">
        <v>42</v>
      </c>
      <c r="B12" s="85" t="s">
        <v>61</v>
      </c>
      <c r="C12" s="177" t="s">
        <v>106</v>
      </c>
      <c r="D12" s="94" t="s">
        <v>114</v>
      </c>
      <c r="E12" s="31">
        <f t="shared" si="1"/>
        <v>0</v>
      </c>
      <c r="F12" s="213">
        <f t="shared" si="2"/>
        <v>0</v>
      </c>
      <c r="G12" s="67"/>
      <c r="H12" s="245">
        <f>'[1]Targets sorted by SC'!D11</f>
        <v>0</v>
      </c>
      <c r="I12" s="245">
        <f>'[1]Targets sorted by SC'!E11</f>
        <v>0</v>
      </c>
      <c r="J12" s="245">
        <f>'[1]Targets sorted by SC'!F11</f>
        <v>0</v>
      </c>
      <c r="K12" s="245">
        <f>'[1]Targets sorted by SC'!G11</f>
        <v>0</v>
      </c>
      <c r="L12" s="245">
        <f>'[1]Targets sorted by SC'!H11</f>
        <v>0</v>
      </c>
      <c r="M12" s="245">
        <f>'[1]Targets sorted by SC'!I11</f>
        <v>0</v>
      </c>
      <c r="N12" s="245">
        <f>'[1]Targets sorted by SC'!J11</f>
        <v>0</v>
      </c>
      <c r="O12" s="245">
        <f>'[1]Targets sorted by SC'!K11</f>
        <v>0</v>
      </c>
      <c r="P12" s="245">
        <f>'[1]Targets sorted by SC'!L11</f>
        <v>0</v>
      </c>
      <c r="Q12" s="245">
        <f>'[1]Targets sorted by SC'!M11</f>
        <v>0</v>
      </c>
      <c r="R12" s="245">
        <f>'[1]Targets sorted by SC'!N11</f>
        <v>0</v>
      </c>
      <c r="S12" s="90"/>
      <c r="T12" s="217"/>
      <c r="U12" s="35">
        <f t="shared" si="0"/>
        <v>0</v>
      </c>
      <c r="V12" s="35"/>
      <c r="W12" s="35"/>
      <c r="X12" s="35"/>
      <c r="Y12" s="35"/>
      <c r="Z12" s="226"/>
      <c r="AA12" s="90"/>
      <c r="AB12" s="133"/>
      <c r="AC12" s="133"/>
      <c r="AD12" s="133"/>
      <c r="AE12" s="115"/>
      <c r="AF12" s="260">
        <v>0</v>
      </c>
      <c r="AG12" s="261">
        <v>0</v>
      </c>
      <c r="AH12" s="266">
        <v>0</v>
      </c>
      <c r="AI12" s="263">
        <v>0</v>
      </c>
      <c r="AJ12" s="264">
        <v>0</v>
      </c>
      <c r="AK12" s="139"/>
      <c r="AL12" s="9"/>
      <c r="AM12" s="25"/>
      <c r="AN12" s="25"/>
      <c r="AO12" s="25"/>
    </row>
    <row r="13" spans="1:42" s="6" customFormat="1" ht="25.5" customHeight="1" x14ac:dyDescent="0.25">
      <c r="A13" s="100" t="s">
        <v>27</v>
      </c>
      <c r="B13" s="84" t="s">
        <v>62</v>
      </c>
      <c r="C13" s="177" t="s">
        <v>102</v>
      </c>
      <c r="D13" s="94" t="s">
        <v>113</v>
      </c>
      <c r="E13" s="31">
        <f t="shared" si="1"/>
        <v>350897.68570807186</v>
      </c>
      <c r="F13" s="213">
        <f t="shared" si="2"/>
        <v>130214.93</v>
      </c>
      <c r="G13" s="67"/>
      <c r="H13" s="245">
        <f>'[1]Targets sorted by SC'!D12</f>
        <v>216000</v>
      </c>
      <c r="I13" s="245">
        <f>'[1]Targets sorted by SC'!E12</f>
        <v>90306.4</v>
      </c>
      <c r="J13" s="245">
        <f>'[1]Targets sorted by SC'!F12</f>
        <v>0</v>
      </c>
      <c r="K13" s="245">
        <f>'[1]Targets sorted by SC'!G12</f>
        <v>0</v>
      </c>
      <c r="L13" s="245">
        <f>'[1]Targets sorted by SC'!H12</f>
        <v>0</v>
      </c>
      <c r="M13" s="245">
        <f>'[1]Targets sorted by SC'!I12</f>
        <v>0</v>
      </c>
      <c r="N13" s="245">
        <f>'[1]Targets sorted by SC'!J12</f>
        <v>90000</v>
      </c>
      <c r="O13" s="245">
        <f>'[1]Targets sorted by SC'!K12</f>
        <v>36909.339999999997</v>
      </c>
      <c r="P13" s="245">
        <f>'[1]Targets sorted by SC'!L12</f>
        <v>15000</v>
      </c>
      <c r="Q13" s="245">
        <f>'[1]Targets sorted by SC'!M12</f>
        <v>16592.685708071884</v>
      </c>
      <c r="R13" s="245">
        <f>'[1]Targets sorted by SC'!N12</f>
        <v>2999.19</v>
      </c>
      <c r="S13" s="90"/>
      <c r="T13" s="217"/>
      <c r="U13" s="35">
        <f t="shared" si="0"/>
        <v>0</v>
      </c>
      <c r="V13" s="35"/>
      <c r="W13" s="35"/>
      <c r="X13" s="35"/>
      <c r="Y13" s="35"/>
      <c r="Z13" s="226"/>
      <c r="AA13" s="90"/>
      <c r="AB13" s="133"/>
      <c r="AC13" s="133"/>
      <c r="AD13" s="133"/>
      <c r="AE13" s="115"/>
      <c r="AF13" s="260">
        <v>0</v>
      </c>
      <c r="AG13" s="261">
        <v>13305</v>
      </c>
      <c r="AH13" s="262">
        <v>0</v>
      </c>
      <c r="AI13" s="268">
        <v>0</v>
      </c>
      <c r="AJ13" s="264">
        <v>0</v>
      </c>
      <c r="AK13" s="49"/>
      <c r="AL13" s="9"/>
      <c r="AM13" s="25"/>
      <c r="AN13" s="25"/>
      <c r="AO13" s="25"/>
    </row>
    <row r="14" spans="1:42" s="6" customFormat="1" x14ac:dyDescent="0.25">
      <c r="A14" s="100" t="s">
        <v>37</v>
      </c>
      <c r="B14" s="85" t="s">
        <v>63</v>
      </c>
      <c r="C14" s="177" t="s">
        <v>105</v>
      </c>
      <c r="D14" s="94" t="s">
        <v>114</v>
      </c>
      <c r="E14" s="31">
        <f t="shared" si="1"/>
        <v>211144.81430636725</v>
      </c>
      <c r="F14" s="213">
        <f t="shared" si="2"/>
        <v>62485.130000000005</v>
      </c>
      <c r="G14" s="67"/>
      <c r="H14" s="245">
        <f>'[1]Targets sorted by SC'!D13</f>
        <v>0</v>
      </c>
      <c r="I14" s="245">
        <f>'[1]Targets sorted by SC'!E13</f>
        <v>0</v>
      </c>
      <c r="J14" s="245">
        <f>'[1]Targets sorted by SC'!F13</f>
        <v>0</v>
      </c>
      <c r="K14" s="245">
        <f>'[1]Targets sorted by SC'!G13</f>
        <v>0</v>
      </c>
      <c r="L14" s="245">
        <f>'[1]Targets sorted by SC'!H13</f>
        <v>0</v>
      </c>
      <c r="M14" s="245">
        <f>'[1]Targets sorted by SC'!I13</f>
        <v>0</v>
      </c>
      <c r="N14" s="245">
        <f>'[1]Targets sorted by SC'!J13</f>
        <v>150000</v>
      </c>
      <c r="O14" s="245">
        <f>'[1]Targets sorted by SC'!K13</f>
        <v>59485.94</v>
      </c>
      <c r="P14" s="245">
        <f>'[1]Targets sorted by SC'!L13</f>
        <v>34000</v>
      </c>
      <c r="Q14" s="245">
        <f>'[1]Targets sorted by SC'!M13</f>
        <v>18783.814306367254</v>
      </c>
      <c r="R14" s="245">
        <f>'[1]Targets sorted by SC'!N13</f>
        <v>2999.19</v>
      </c>
      <c r="S14" s="90"/>
      <c r="T14" s="217"/>
      <c r="U14" s="35">
        <f t="shared" si="0"/>
        <v>0</v>
      </c>
      <c r="V14" s="35"/>
      <c r="W14" s="35"/>
      <c r="X14" s="35"/>
      <c r="Y14" s="35"/>
      <c r="Z14" s="226"/>
      <c r="AA14" s="90"/>
      <c r="AB14" s="133"/>
      <c r="AC14" s="133"/>
      <c r="AD14" s="133"/>
      <c r="AE14" s="115"/>
      <c r="AF14" s="260">
        <v>0</v>
      </c>
      <c r="AG14" s="261">
        <v>8361</v>
      </c>
      <c r="AH14" s="266">
        <v>0</v>
      </c>
      <c r="AI14" s="265">
        <v>0</v>
      </c>
      <c r="AJ14" s="264">
        <v>0</v>
      </c>
      <c r="AK14" s="139"/>
      <c r="AL14" s="9"/>
      <c r="AM14" s="25"/>
      <c r="AN14" s="25"/>
      <c r="AO14" s="25"/>
    </row>
    <row r="15" spans="1:42" s="6" customFormat="1" x14ac:dyDescent="0.25">
      <c r="A15" s="100" t="s">
        <v>18</v>
      </c>
      <c r="B15" s="86" t="s">
        <v>64</v>
      </c>
      <c r="C15" s="177" t="s">
        <v>102</v>
      </c>
      <c r="D15" s="94" t="s">
        <v>112</v>
      </c>
      <c r="E15" s="31">
        <f t="shared" si="1"/>
        <v>275669</v>
      </c>
      <c r="F15" s="213">
        <f t="shared" si="2"/>
        <v>22576.6</v>
      </c>
      <c r="G15" s="73"/>
      <c r="H15" s="245">
        <f>'[1]Targets sorted by SC'!D14</f>
        <v>0</v>
      </c>
      <c r="I15" s="245">
        <f>'[1]Targets sorted by SC'!E14</f>
        <v>0</v>
      </c>
      <c r="J15" s="245">
        <f>'[1]Targets sorted by SC'!F14</f>
        <v>0</v>
      </c>
      <c r="K15" s="245">
        <f>'[1]Targets sorted by SC'!G14</f>
        <v>0</v>
      </c>
      <c r="L15" s="245">
        <f>'[1]Targets sorted by SC'!H14</f>
        <v>0</v>
      </c>
      <c r="M15" s="245">
        <f>'[1]Targets sorted by SC'!I14</f>
        <v>0</v>
      </c>
      <c r="N15" s="245">
        <f>'[1]Targets sorted by SC'!J14</f>
        <v>83000</v>
      </c>
      <c r="O15" s="245">
        <f>'[1]Targets sorted by SC'!K14</f>
        <v>22576.6</v>
      </c>
      <c r="P15" s="245">
        <f>'[1]Targets sorted by SC'!L14</f>
        <v>0</v>
      </c>
      <c r="Q15" s="245">
        <f>'[1]Targets sorted by SC'!M14</f>
        <v>0</v>
      </c>
      <c r="R15" s="245">
        <f>'[1]Targets sorted by SC'!N14</f>
        <v>0</v>
      </c>
      <c r="S15" s="176"/>
      <c r="T15" s="218"/>
      <c r="U15" s="52">
        <f t="shared" si="0"/>
        <v>0</v>
      </c>
      <c r="V15" s="52"/>
      <c r="W15" s="52"/>
      <c r="X15" s="52"/>
      <c r="Y15" s="52"/>
      <c r="Z15" s="227"/>
      <c r="AA15" s="251"/>
      <c r="AB15" s="134"/>
      <c r="AC15" s="134"/>
      <c r="AD15" s="134"/>
      <c r="AE15" s="73"/>
      <c r="AF15" s="267">
        <v>176327</v>
      </c>
      <c r="AG15" s="261">
        <v>16342</v>
      </c>
      <c r="AH15" s="261">
        <v>0</v>
      </c>
      <c r="AI15" s="265">
        <v>0</v>
      </c>
      <c r="AJ15" s="264">
        <v>0</v>
      </c>
      <c r="AK15" s="49"/>
      <c r="AL15" s="9"/>
      <c r="AM15" s="25"/>
      <c r="AN15" s="25"/>
      <c r="AO15" s="83"/>
    </row>
    <row r="16" spans="1:42" s="6" customFormat="1" x14ac:dyDescent="0.25">
      <c r="A16" s="100" t="s">
        <v>14</v>
      </c>
      <c r="B16" s="65" t="s">
        <v>65</v>
      </c>
      <c r="C16" s="177" t="s">
        <v>102</v>
      </c>
      <c r="D16" s="94" t="s">
        <v>112</v>
      </c>
      <c r="E16" s="31">
        <f t="shared" si="1"/>
        <v>335707.28904617397</v>
      </c>
      <c r="F16" s="213">
        <f t="shared" si="2"/>
        <v>121952.85</v>
      </c>
      <c r="G16" s="74"/>
      <c r="H16" s="245">
        <f>'[1]Targets sorted by SC'!D15</f>
        <v>0</v>
      </c>
      <c r="I16" s="245">
        <f>'[1]Targets sorted by SC'!E15</f>
        <v>0</v>
      </c>
      <c r="J16" s="245">
        <f>'[1]Targets sorted by SC'!F15</f>
        <v>0</v>
      </c>
      <c r="K16" s="245">
        <f>'[1]Targets sorted by SC'!G15</f>
        <v>0</v>
      </c>
      <c r="L16" s="245">
        <f>'[1]Targets sorted by SC'!H15</f>
        <v>0</v>
      </c>
      <c r="M16" s="245">
        <f>'[1]Targets sorted by SC'!I15</f>
        <v>0</v>
      </c>
      <c r="N16" s="245">
        <f>'[1]Targets sorted by SC'!J15</f>
        <v>203000</v>
      </c>
      <c r="O16" s="245">
        <f>'[1]Targets sorted by SC'!K15</f>
        <v>64936.66</v>
      </c>
      <c r="P16" s="245">
        <f>'[1]Targets sorted by SC'!L15</f>
        <v>10500</v>
      </c>
      <c r="Q16" s="245">
        <f>'[1]Targets sorted by SC'!M15</f>
        <v>12480.289046173972</v>
      </c>
      <c r="R16" s="245">
        <f>'[1]Targets sorted by SC'!N15</f>
        <v>2999.19</v>
      </c>
      <c r="S16" s="174"/>
      <c r="T16" s="219"/>
      <c r="U16" s="20">
        <f t="shared" si="0"/>
        <v>0</v>
      </c>
      <c r="V16" s="20"/>
      <c r="W16" s="20"/>
      <c r="X16" s="20"/>
      <c r="Y16" s="20"/>
      <c r="Z16" s="228"/>
      <c r="AA16" s="33"/>
      <c r="AB16" s="114"/>
      <c r="AC16" s="114"/>
      <c r="AD16" s="114"/>
      <c r="AE16" s="74"/>
      <c r="AF16" s="260">
        <v>0</v>
      </c>
      <c r="AG16" s="261">
        <v>109727</v>
      </c>
      <c r="AH16" s="262">
        <v>0</v>
      </c>
      <c r="AI16" s="265">
        <v>54017</v>
      </c>
      <c r="AJ16" s="264">
        <v>0</v>
      </c>
      <c r="AK16" s="139"/>
      <c r="AL16" s="9"/>
      <c r="AM16" s="25"/>
      <c r="AN16" s="25"/>
      <c r="AO16" s="25"/>
    </row>
    <row r="17" spans="1:42" s="6" customFormat="1" ht="14.4" customHeight="1" x14ac:dyDescent="0.25">
      <c r="A17" s="100" t="s">
        <v>57</v>
      </c>
      <c r="B17" s="85" t="s">
        <v>66</v>
      </c>
      <c r="C17" s="177" t="s">
        <v>22</v>
      </c>
      <c r="D17" s="94" t="s">
        <v>113</v>
      </c>
      <c r="E17" s="31">
        <f t="shared" si="1"/>
        <v>64950</v>
      </c>
      <c r="F17" s="213">
        <f t="shared" si="2"/>
        <v>50603.92</v>
      </c>
      <c r="G17" s="67"/>
      <c r="H17" s="245">
        <f>'[1]Targets sorted by SC'!D16</f>
        <v>0</v>
      </c>
      <c r="I17" s="245">
        <f>'[1]Targets sorted by SC'!E16</f>
        <v>0</v>
      </c>
      <c r="J17" s="245">
        <f>'[1]Targets sorted by SC'!F16</f>
        <v>0</v>
      </c>
      <c r="K17" s="245">
        <f>'[1]Targets sorted by SC'!G16</f>
        <v>0</v>
      </c>
      <c r="L17" s="245">
        <f>'[1]Targets sorted by SC'!H16</f>
        <v>0</v>
      </c>
      <c r="M17" s="245">
        <f>'[1]Targets sorted by SC'!I16</f>
        <v>0</v>
      </c>
      <c r="N17" s="245">
        <f>'[1]Targets sorted by SC'!J16</f>
        <v>64000</v>
      </c>
      <c r="O17" s="245">
        <f>'[1]Targets sorted by SC'!K16</f>
        <v>50603.92</v>
      </c>
      <c r="P17" s="245">
        <f>'[1]Targets sorted by SC'!L16</f>
        <v>0</v>
      </c>
      <c r="Q17" s="245">
        <f>'[1]Targets sorted by SC'!M16</f>
        <v>0</v>
      </c>
      <c r="R17" s="245">
        <f>'[1]Targets sorted by SC'!N16</f>
        <v>0</v>
      </c>
      <c r="S17" s="90"/>
      <c r="T17" s="217"/>
      <c r="U17" s="35">
        <f t="shared" si="0"/>
        <v>0</v>
      </c>
      <c r="V17" s="35"/>
      <c r="W17" s="35"/>
      <c r="X17" s="35"/>
      <c r="Y17" s="35"/>
      <c r="Z17" s="226"/>
      <c r="AA17" s="90"/>
      <c r="AB17" s="133"/>
      <c r="AC17" s="133"/>
      <c r="AD17" s="133"/>
      <c r="AE17" s="115"/>
      <c r="AF17" s="260">
        <v>0</v>
      </c>
      <c r="AG17" s="261">
        <v>950</v>
      </c>
      <c r="AH17" s="262">
        <v>0</v>
      </c>
      <c r="AI17" s="268">
        <v>0</v>
      </c>
      <c r="AJ17" s="264">
        <v>0</v>
      </c>
      <c r="AK17" s="49"/>
      <c r="AL17" s="9"/>
      <c r="AM17" s="25"/>
      <c r="AN17" s="25"/>
      <c r="AO17" s="25"/>
    </row>
    <row r="18" spans="1:42" s="6" customFormat="1" x14ac:dyDescent="0.25">
      <c r="A18" s="100" t="s">
        <v>58</v>
      </c>
      <c r="B18" s="84" t="s">
        <v>68</v>
      </c>
      <c r="C18" s="177" t="s">
        <v>102</v>
      </c>
      <c r="D18" s="94" t="s">
        <v>112</v>
      </c>
      <c r="E18" s="31">
        <f t="shared" si="1"/>
        <v>236500</v>
      </c>
      <c r="F18" s="213">
        <f t="shared" si="2"/>
        <v>90306.4</v>
      </c>
      <c r="G18" s="74"/>
      <c r="H18" s="245">
        <f>'[1]Targets sorted by SC'!D17</f>
        <v>209500</v>
      </c>
      <c r="I18" s="245">
        <f>'[1]Targets sorted by SC'!E17</f>
        <v>90306.4</v>
      </c>
      <c r="J18" s="245">
        <f>'[1]Targets sorted by SC'!F17</f>
        <v>27000</v>
      </c>
      <c r="K18" s="245">
        <f>'[1]Targets sorted by SC'!G17</f>
        <v>0</v>
      </c>
      <c r="L18" s="245">
        <f>'[1]Targets sorted by SC'!H17</f>
        <v>0</v>
      </c>
      <c r="M18" s="245">
        <f>'[1]Targets sorted by SC'!I17</f>
        <v>0</v>
      </c>
      <c r="N18" s="245">
        <f>'[1]Targets sorted by SC'!J17</f>
        <v>0</v>
      </c>
      <c r="O18" s="245">
        <f>'[1]Targets sorted by SC'!K17</f>
        <v>0</v>
      </c>
      <c r="P18" s="245">
        <f>'[1]Targets sorted by SC'!L17</f>
        <v>0</v>
      </c>
      <c r="Q18" s="245">
        <f>'[1]Targets sorted by SC'!M17</f>
        <v>0</v>
      </c>
      <c r="R18" s="245">
        <f>'[1]Targets sorted by SC'!N17</f>
        <v>0</v>
      </c>
      <c r="S18" s="174"/>
      <c r="T18" s="219"/>
      <c r="U18" s="20">
        <f t="shared" si="0"/>
        <v>0</v>
      </c>
      <c r="V18" s="20"/>
      <c r="W18" s="20"/>
      <c r="X18" s="20"/>
      <c r="Y18" s="20"/>
      <c r="Z18" s="228"/>
      <c r="AA18" s="33"/>
      <c r="AB18" s="114"/>
      <c r="AC18" s="114"/>
      <c r="AD18" s="114"/>
      <c r="AE18" s="74"/>
      <c r="AF18" s="260">
        <v>0</v>
      </c>
      <c r="AG18" s="261">
        <v>0</v>
      </c>
      <c r="AH18" s="262">
        <v>0</v>
      </c>
      <c r="AI18" s="263">
        <v>0</v>
      </c>
      <c r="AJ18" s="264">
        <v>0</v>
      </c>
      <c r="AK18" s="139"/>
      <c r="AL18" s="49"/>
      <c r="AM18" s="71"/>
      <c r="AN18" s="25"/>
      <c r="AO18" s="25"/>
    </row>
    <row r="19" spans="1:42" s="6" customFormat="1" x14ac:dyDescent="0.25">
      <c r="A19" s="100" t="s">
        <v>31</v>
      </c>
      <c r="B19" s="84" t="s">
        <v>67</v>
      </c>
      <c r="C19" s="177" t="s">
        <v>22</v>
      </c>
      <c r="D19" s="94" t="s">
        <v>113</v>
      </c>
      <c r="E19" s="31">
        <f t="shared" si="1"/>
        <v>466180.82362955844</v>
      </c>
      <c r="F19" s="213">
        <f t="shared" si="2"/>
        <v>148032.23000000001</v>
      </c>
      <c r="G19" s="67"/>
      <c r="H19" s="245">
        <f>'[1]Targets sorted by SC'!D18</f>
        <v>404000</v>
      </c>
      <c r="I19" s="245">
        <f>'[1]Targets sorted by SC'!E18</f>
        <v>140910.32</v>
      </c>
      <c r="J19" s="245">
        <f>'[1]Targets sorted by SC'!F18</f>
        <v>0</v>
      </c>
      <c r="K19" s="245">
        <f>'[1]Targets sorted by SC'!G18</f>
        <v>0</v>
      </c>
      <c r="L19" s="245">
        <f>'[1]Targets sorted by SC'!H18</f>
        <v>0</v>
      </c>
      <c r="M19" s="245">
        <f>'[1]Targets sorted by SC'!I18</f>
        <v>0</v>
      </c>
      <c r="N19" s="245">
        <f>'[1]Targets sorted by SC'!J18</f>
        <v>18000</v>
      </c>
      <c r="O19" s="245">
        <f>'[1]Targets sorted by SC'!K18</f>
        <v>4122.72</v>
      </c>
      <c r="P19" s="245">
        <f>'[1]Targets sorted by SC'!L18</f>
        <v>0</v>
      </c>
      <c r="Q19" s="245">
        <f>'[1]Targets sorted by SC'!M18</f>
        <v>17707.823629558465</v>
      </c>
      <c r="R19" s="245">
        <f>'[1]Targets sorted by SC'!N18</f>
        <v>2999.19</v>
      </c>
      <c r="S19" s="90"/>
      <c r="T19" s="217"/>
      <c r="U19" s="35">
        <f t="shared" si="0"/>
        <v>0</v>
      </c>
      <c r="V19" s="35"/>
      <c r="W19" s="35"/>
      <c r="X19" s="35"/>
      <c r="Y19" s="35"/>
      <c r="Z19" s="226"/>
      <c r="AA19" s="90"/>
      <c r="AB19" s="133"/>
      <c r="AC19" s="133"/>
      <c r="AD19" s="133"/>
      <c r="AE19" s="115"/>
      <c r="AF19" s="260">
        <v>0</v>
      </c>
      <c r="AG19" s="261">
        <v>26473</v>
      </c>
      <c r="AH19" s="262">
        <v>0</v>
      </c>
      <c r="AI19" s="268">
        <v>0</v>
      </c>
      <c r="AJ19" s="264">
        <v>0</v>
      </c>
      <c r="AK19" s="49"/>
      <c r="AL19" s="9"/>
      <c r="AM19" s="25"/>
      <c r="AN19" s="25"/>
      <c r="AO19" s="25"/>
    </row>
    <row r="20" spans="1:42" s="6" customFormat="1" x14ac:dyDescent="0.25">
      <c r="A20" s="100" t="s">
        <v>41</v>
      </c>
      <c r="B20" s="86" t="s">
        <v>69</v>
      </c>
      <c r="C20" s="177" t="s">
        <v>25</v>
      </c>
      <c r="D20" s="94" t="s">
        <v>112</v>
      </c>
      <c r="E20" s="31">
        <f t="shared" si="1"/>
        <v>0</v>
      </c>
      <c r="F20" s="213">
        <f t="shared" si="2"/>
        <v>0</v>
      </c>
      <c r="G20" s="74"/>
      <c r="H20" s="245">
        <f>'[1]Targets sorted by SC'!D19</f>
        <v>0</v>
      </c>
      <c r="I20" s="245">
        <f>'[1]Targets sorted by SC'!E19</f>
        <v>0</v>
      </c>
      <c r="J20" s="245">
        <f>'[1]Targets sorted by SC'!F19</f>
        <v>0</v>
      </c>
      <c r="K20" s="245">
        <f>'[1]Targets sorted by SC'!G19</f>
        <v>0</v>
      </c>
      <c r="L20" s="245">
        <f>'[1]Targets sorted by SC'!H19</f>
        <v>0</v>
      </c>
      <c r="M20" s="245">
        <f>'[1]Targets sorted by SC'!I19</f>
        <v>0</v>
      </c>
      <c r="N20" s="245">
        <f>'[1]Targets sorted by SC'!J19</f>
        <v>0</v>
      </c>
      <c r="O20" s="245">
        <f>'[1]Targets sorted by SC'!K19</f>
        <v>0</v>
      </c>
      <c r="P20" s="245">
        <f>'[1]Targets sorted by SC'!L19</f>
        <v>0</v>
      </c>
      <c r="Q20" s="245">
        <f>'[1]Targets sorted by SC'!M19</f>
        <v>0</v>
      </c>
      <c r="R20" s="245">
        <f>'[1]Targets sorted by SC'!N19</f>
        <v>0</v>
      </c>
      <c r="S20" s="174"/>
      <c r="T20" s="219"/>
      <c r="U20" s="20">
        <f t="shared" si="0"/>
        <v>0</v>
      </c>
      <c r="V20" s="20"/>
      <c r="W20" s="20"/>
      <c r="X20" s="20"/>
      <c r="Y20" s="20"/>
      <c r="Z20" s="228"/>
      <c r="AA20" s="33"/>
      <c r="AB20" s="114"/>
      <c r="AC20" s="114"/>
      <c r="AD20" s="114"/>
      <c r="AE20" s="74"/>
      <c r="AF20" s="260">
        <v>0</v>
      </c>
      <c r="AG20" s="261">
        <v>0</v>
      </c>
      <c r="AH20" s="262">
        <v>0</v>
      </c>
      <c r="AI20" s="268">
        <v>0</v>
      </c>
      <c r="AJ20" s="264">
        <v>0</v>
      </c>
      <c r="AK20" s="139"/>
      <c r="AL20" s="9"/>
      <c r="AM20" s="25"/>
      <c r="AN20" s="25"/>
      <c r="AO20" s="25"/>
    </row>
    <row r="21" spans="1:42" s="6" customFormat="1" x14ac:dyDescent="0.25">
      <c r="A21" s="100" t="s">
        <v>9</v>
      </c>
      <c r="B21" s="86" t="s">
        <v>72</v>
      </c>
      <c r="C21" s="177" t="s">
        <v>25</v>
      </c>
      <c r="D21" s="94" t="s">
        <v>112</v>
      </c>
      <c r="E21" s="31">
        <f t="shared" si="1"/>
        <v>581352.0180791195</v>
      </c>
      <c r="F21" s="213">
        <f t="shared" si="2"/>
        <v>400954.36</v>
      </c>
      <c r="G21" s="74"/>
      <c r="H21" s="245">
        <f>'[1]Targets sorted by SC'!D20</f>
        <v>12000</v>
      </c>
      <c r="I21" s="245">
        <f>'[1]Targets sorted by SC'!E20</f>
        <v>22576.6</v>
      </c>
      <c r="J21" s="245">
        <f>'[1]Targets sorted by SC'!F20</f>
        <v>0</v>
      </c>
      <c r="K21" s="245">
        <f>'[1]Targets sorted by SC'!G20</f>
        <v>0</v>
      </c>
      <c r="L21" s="245">
        <f>'[1]Targets sorted by SC'!H20</f>
        <v>0</v>
      </c>
      <c r="M21" s="245">
        <f>'[1]Targets sorted by SC'!I20</f>
        <v>0</v>
      </c>
      <c r="N21" s="245">
        <f>'[1]Targets sorted by SC'!J20</f>
        <v>193500</v>
      </c>
      <c r="O21" s="245">
        <f>'[1]Targets sorted by SC'!K20</f>
        <v>69059.38</v>
      </c>
      <c r="P21" s="245">
        <f>'[1]Targets sorted by SC'!L20</f>
        <v>15300</v>
      </c>
      <c r="Q21" s="245">
        <f>'[1]Targets sorted by SC'!M20</f>
        <v>36070.01807911948</v>
      </c>
      <c r="R21" s="245">
        <f>'[1]Targets sorted by SC'!N20</f>
        <v>5998.38</v>
      </c>
      <c r="S21" s="174"/>
      <c r="T21" s="219"/>
      <c r="U21" s="20">
        <f t="shared" si="0"/>
        <v>0</v>
      </c>
      <c r="V21" s="20"/>
      <c r="W21" s="20"/>
      <c r="X21" s="20"/>
      <c r="Y21" s="20"/>
      <c r="Z21" s="228"/>
      <c r="AA21" s="33"/>
      <c r="AB21" s="114"/>
      <c r="AC21" s="114"/>
      <c r="AD21" s="114"/>
      <c r="AE21" s="74"/>
      <c r="AF21" s="260">
        <v>0</v>
      </c>
      <c r="AG21" s="261">
        <v>324482</v>
      </c>
      <c r="AH21" s="262">
        <v>0</v>
      </c>
      <c r="AI21" s="268">
        <v>303320</v>
      </c>
      <c r="AJ21" s="264">
        <v>0</v>
      </c>
      <c r="AK21" s="49"/>
      <c r="AL21" s="9"/>
      <c r="AM21" s="25"/>
      <c r="AN21" s="25"/>
      <c r="AO21" s="25"/>
    </row>
    <row r="22" spans="1:42" s="6" customFormat="1" x14ac:dyDescent="0.25">
      <c r="A22" s="100" t="s">
        <v>70</v>
      </c>
      <c r="B22" s="86" t="s">
        <v>71</v>
      </c>
      <c r="C22" s="177" t="s">
        <v>25</v>
      </c>
      <c r="D22" s="94" t="s">
        <v>112</v>
      </c>
      <c r="E22" s="31">
        <f t="shared" si="1"/>
        <v>0</v>
      </c>
      <c r="F22" s="213">
        <f t="shared" si="2"/>
        <v>0</v>
      </c>
      <c r="G22" s="74"/>
      <c r="H22" s="245">
        <f>'[1]Targets sorted by SC'!D21</f>
        <v>0</v>
      </c>
      <c r="I22" s="245">
        <f>'[1]Targets sorted by SC'!E21</f>
        <v>0</v>
      </c>
      <c r="J22" s="245">
        <f>'[1]Targets sorted by SC'!F21</f>
        <v>0</v>
      </c>
      <c r="K22" s="245">
        <f>'[1]Targets sorted by SC'!G21</f>
        <v>0</v>
      </c>
      <c r="L22" s="245">
        <f>'[1]Targets sorted by SC'!H21</f>
        <v>0</v>
      </c>
      <c r="M22" s="245">
        <f>'[1]Targets sorted by SC'!I21</f>
        <v>0</v>
      </c>
      <c r="N22" s="245">
        <f>'[1]Targets sorted by SC'!J21</f>
        <v>0</v>
      </c>
      <c r="O22" s="245">
        <f>'[1]Targets sorted by SC'!K21</f>
        <v>0</v>
      </c>
      <c r="P22" s="245">
        <f>'[1]Targets sorted by SC'!L21</f>
        <v>0</v>
      </c>
      <c r="Q22" s="245">
        <f>'[1]Targets sorted by SC'!M21</f>
        <v>0</v>
      </c>
      <c r="R22" s="245">
        <f>'[1]Targets sorted by SC'!N21</f>
        <v>0</v>
      </c>
      <c r="S22" s="174"/>
      <c r="T22" s="219"/>
      <c r="U22" s="20">
        <f t="shared" si="0"/>
        <v>0</v>
      </c>
      <c r="V22" s="20"/>
      <c r="W22" s="20"/>
      <c r="X22" s="20"/>
      <c r="Y22" s="20"/>
      <c r="Z22" s="228"/>
      <c r="AA22" s="33"/>
      <c r="AB22" s="114"/>
      <c r="AC22" s="114"/>
      <c r="AD22" s="114"/>
      <c r="AE22" s="74"/>
      <c r="AF22" s="260">
        <v>0</v>
      </c>
      <c r="AG22" s="261">
        <v>0</v>
      </c>
      <c r="AH22" s="262">
        <v>0</v>
      </c>
      <c r="AI22" s="268">
        <v>0</v>
      </c>
      <c r="AJ22" s="264">
        <v>0</v>
      </c>
      <c r="AK22" s="49"/>
      <c r="AL22" s="9"/>
      <c r="AM22" s="25"/>
      <c r="AN22" s="25"/>
      <c r="AO22" s="25"/>
    </row>
    <row r="23" spans="1:42" s="6" customFormat="1" ht="12.9" customHeight="1" x14ac:dyDescent="0.3">
      <c r="A23" s="100" t="s">
        <v>74</v>
      </c>
      <c r="B23" s="84" t="s">
        <v>75</v>
      </c>
      <c r="C23" s="177" t="s">
        <v>102</v>
      </c>
      <c r="D23" s="94" t="s">
        <v>112</v>
      </c>
      <c r="E23" s="31">
        <f t="shared" si="1"/>
        <v>112006</v>
      </c>
      <c r="F23" s="213">
        <f t="shared" si="2"/>
        <v>36909.339999999997</v>
      </c>
      <c r="G23" s="74"/>
      <c r="H23" s="245">
        <f>'[1]Targets sorted by SC'!D22</f>
        <v>0</v>
      </c>
      <c r="I23" s="245">
        <f>'[1]Targets sorted by SC'!E22</f>
        <v>0</v>
      </c>
      <c r="J23" s="245">
        <f>'[1]Targets sorted by SC'!F22</f>
        <v>0</v>
      </c>
      <c r="K23" s="245">
        <f>'[1]Targets sorted by SC'!G22</f>
        <v>0</v>
      </c>
      <c r="L23" s="245">
        <f>'[1]Targets sorted by SC'!H22</f>
        <v>0</v>
      </c>
      <c r="M23" s="245">
        <f>'[1]Targets sorted by SC'!I22</f>
        <v>0</v>
      </c>
      <c r="N23" s="245">
        <f>'[1]Targets sorted by SC'!J22</f>
        <v>83500</v>
      </c>
      <c r="O23" s="245">
        <f>'[1]Targets sorted by SC'!K22</f>
        <v>36909.339999999997</v>
      </c>
      <c r="P23" s="245">
        <f>'[1]Targets sorted by SC'!L22</f>
        <v>16000</v>
      </c>
      <c r="Q23" s="245">
        <f>'[1]Targets sorted by SC'!M22</f>
        <v>0</v>
      </c>
      <c r="R23" s="245">
        <f>'[1]Targets sorted by SC'!N22</f>
        <v>0</v>
      </c>
      <c r="S23" s="174"/>
      <c r="T23" s="219"/>
      <c r="U23" s="20">
        <f t="shared" si="0"/>
        <v>0</v>
      </c>
      <c r="V23" s="20"/>
      <c r="W23" s="20"/>
      <c r="X23" s="20"/>
      <c r="Y23" s="20"/>
      <c r="Z23" s="228"/>
      <c r="AA23" s="33"/>
      <c r="AB23" s="114"/>
      <c r="AC23" s="114"/>
      <c r="AD23" s="114"/>
      <c r="AE23" s="74"/>
      <c r="AF23" s="260">
        <v>0</v>
      </c>
      <c r="AG23" s="261">
        <f>3619+8887</f>
        <v>12506</v>
      </c>
      <c r="AH23" s="262">
        <v>0</v>
      </c>
      <c r="AI23" s="265">
        <v>0</v>
      </c>
      <c r="AJ23" s="264">
        <v>0</v>
      </c>
      <c r="AK23" s="49"/>
      <c r="AL23" s="9"/>
      <c r="AM23" s="18"/>
      <c r="AN23" s="80"/>
      <c r="AO23" s="25"/>
    </row>
    <row r="24" spans="1:42" s="6" customFormat="1" x14ac:dyDescent="0.25">
      <c r="A24" s="100" t="s">
        <v>30</v>
      </c>
      <c r="B24" s="85" t="s">
        <v>73</v>
      </c>
      <c r="C24" s="177" t="s">
        <v>102</v>
      </c>
      <c r="D24" s="94" t="s">
        <v>113</v>
      </c>
      <c r="E24" s="31">
        <f t="shared" si="1"/>
        <v>169995.17777628743</v>
      </c>
      <c r="F24" s="213">
        <f t="shared" si="2"/>
        <v>61711.41</v>
      </c>
      <c r="G24" s="67"/>
      <c r="H24" s="245">
        <f>'[1]Targets sorted by SC'!D23</f>
        <v>0</v>
      </c>
      <c r="I24" s="245">
        <f>'[1]Targets sorted by SC'!E23</f>
        <v>0</v>
      </c>
      <c r="J24" s="245">
        <f>'[1]Targets sorted by SC'!F23</f>
        <v>0</v>
      </c>
      <c r="K24" s="245">
        <f>'[1]Targets sorted by SC'!G23</f>
        <v>0</v>
      </c>
      <c r="L24" s="245">
        <f>'[1]Targets sorted by SC'!H23</f>
        <v>0</v>
      </c>
      <c r="M24" s="245">
        <f>'[1]Targets sorted by SC'!I23</f>
        <v>0</v>
      </c>
      <c r="N24" s="245">
        <f>'[1]Targets sorted by SC'!J23</f>
        <v>119000</v>
      </c>
      <c r="O24" s="245">
        <f>'[1]Targets sorted by SC'!K23</f>
        <v>58712.22</v>
      </c>
      <c r="P24" s="245">
        <f>'[1]Targets sorted by SC'!L23</f>
        <v>14200</v>
      </c>
      <c r="Q24" s="245">
        <f>'[1]Targets sorted by SC'!M23</f>
        <v>12326.177776287426</v>
      </c>
      <c r="R24" s="245">
        <f>'[1]Targets sorted by SC'!N23</f>
        <v>2999.19</v>
      </c>
      <c r="S24" s="90"/>
      <c r="T24" s="217"/>
      <c r="U24" s="35">
        <f t="shared" si="0"/>
        <v>0</v>
      </c>
      <c r="V24" s="35"/>
      <c r="W24" s="35"/>
      <c r="X24" s="35"/>
      <c r="Y24" s="35"/>
      <c r="Z24" s="226"/>
      <c r="AA24" s="90"/>
      <c r="AB24" s="133"/>
      <c r="AC24" s="133"/>
      <c r="AD24" s="133"/>
      <c r="AE24" s="115"/>
      <c r="AF24" s="260">
        <v>0</v>
      </c>
      <c r="AG24" s="261">
        <v>24469</v>
      </c>
      <c r="AH24" s="262">
        <v>0</v>
      </c>
      <c r="AI24" s="265">
        <v>0</v>
      </c>
      <c r="AJ24" s="264">
        <v>0</v>
      </c>
      <c r="AK24" s="49"/>
      <c r="AL24" s="9"/>
      <c r="AM24" s="25"/>
      <c r="AN24" s="25"/>
      <c r="AO24" s="25"/>
    </row>
    <row r="25" spans="1:42" s="6" customFormat="1" x14ac:dyDescent="0.25">
      <c r="A25" s="100" t="s">
        <v>76</v>
      </c>
      <c r="B25" s="86" t="s">
        <v>77</v>
      </c>
      <c r="C25" s="177" t="s">
        <v>22</v>
      </c>
      <c r="D25" s="94" t="s">
        <v>113</v>
      </c>
      <c r="E25" s="31">
        <f t="shared" si="1"/>
        <v>161151</v>
      </c>
      <c r="F25" s="213">
        <f t="shared" si="2"/>
        <v>67729.8</v>
      </c>
      <c r="G25" s="67"/>
      <c r="H25" s="245">
        <f>'[1]Targets sorted by SC'!D24</f>
        <v>157500</v>
      </c>
      <c r="I25" s="245">
        <f>'[1]Targets sorted by SC'!E24</f>
        <v>67729.8</v>
      </c>
      <c r="J25" s="245">
        <f>'[1]Targets sorted by SC'!F24</f>
        <v>0</v>
      </c>
      <c r="K25" s="245">
        <f>'[1]Targets sorted by SC'!G24</f>
        <v>0</v>
      </c>
      <c r="L25" s="245">
        <f>'[1]Targets sorted by SC'!H24</f>
        <v>0</v>
      </c>
      <c r="M25" s="245">
        <f>'[1]Targets sorted by SC'!I24</f>
        <v>0</v>
      </c>
      <c r="N25" s="245">
        <f>'[1]Targets sorted by SC'!J24</f>
        <v>0</v>
      </c>
      <c r="O25" s="245">
        <f>'[1]Targets sorted by SC'!K24</f>
        <v>0</v>
      </c>
      <c r="P25" s="245">
        <f>'[1]Targets sorted by SC'!L24</f>
        <v>0</v>
      </c>
      <c r="Q25" s="245">
        <f>'[1]Targets sorted by SC'!M24</f>
        <v>0</v>
      </c>
      <c r="R25" s="245">
        <f>'[1]Targets sorted by SC'!N24</f>
        <v>0</v>
      </c>
      <c r="S25" s="90"/>
      <c r="T25" s="217"/>
      <c r="U25" s="35">
        <f t="shared" si="0"/>
        <v>0</v>
      </c>
      <c r="V25" s="35"/>
      <c r="W25" s="35"/>
      <c r="X25" s="35"/>
      <c r="Y25" s="35"/>
      <c r="Z25" s="226"/>
      <c r="AA25" s="90"/>
      <c r="AB25" s="133"/>
      <c r="AC25" s="133"/>
      <c r="AD25" s="133"/>
      <c r="AE25" s="115"/>
      <c r="AF25" s="260">
        <v>0</v>
      </c>
      <c r="AG25" s="261">
        <v>3651</v>
      </c>
      <c r="AH25" s="262">
        <v>0</v>
      </c>
      <c r="AI25" s="265">
        <v>0</v>
      </c>
      <c r="AJ25" s="264">
        <v>0</v>
      </c>
      <c r="AK25" s="49"/>
      <c r="AL25" s="9"/>
      <c r="AM25" s="25"/>
      <c r="AN25" s="25"/>
      <c r="AO25" s="25"/>
    </row>
    <row r="26" spans="1:42" s="6" customFormat="1" x14ac:dyDescent="0.25">
      <c r="A26" s="100" t="s">
        <v>21</v>
      </c>
      <c r="B26" s="86" t="s">
        <v>78</v>
      </c>
      <c r="C26" s="177" t="s">
        <v>104</v>
      </c>
      <c r="D26" s="94" t="s">
        <v>102</v>
      </c>
      <c r="E26" s="31">
        <f t="shared" si="1"/>
        <v>468833.29967903753</v>
      </c>
      <c r="F26" s="213">
        <f t="shared" si="2"/>
        <v>192069.45</v>
      </c>
      <c r="G26" s="67"/>
      <c r="H26" s="245">
        <f>'[1]Targets sorted by SC'!D25</f>
        <v>0</v>
      </c>
      <c r="I26" s="245">
        <f>'[1]Targets sorted by SC'!E25</f>
        <v>0</v>
      </c>
      <c r="J26" s="245">
        <f>'[1]Targets sorted by SC'!F25</f>
        <v>0</v>
      </c>
      <c r="K26" s="245">
        <f>'[1]Targets sorted by SC'!G25</f>
        <v>54000</v>
      </c>
      <c r="L26" s="245">
        <f>'[1]Targets sorted by SC'!H25</f>
        <v>22576.6</v>
      </c>
      <c r="M26" s="245">
        <f>'[1]Targets sorted by SC'!I25</f>
        <v>3200</v>
      </c>
      <c r="N26" s="245">
        <f>'[1]Targets sorted by SC'!J25</f>
        <v>164500</v>
      </c>
      <c r="O26" s="245">
        <f>'[1]Targets sorted by SC'!K25</f>
        <v>64936.66</v>
      </c>
      <c r="P26" s="245">
        <f>'[1]Targets sorted by SC'!L25</f>
        <v>0</v>
      </c>
      <c r="Q26" s="245">
        <f>'[1]Targets sorted by SC'!M25</f>
        <v>16975.299679037518</v>
      </c>
      <c r="R26" s="245">
        <f>'[1]Targets sorted by SC'!N25</f>
        <v>2999.19</v>
      </c>
      <c r="S26" s="90"/>
      <c r="T26" s="217"/>
      <c r="U26" s="35">
        <f t="shared" si="0"/>
        <v>0</v>
      </c>
      <c r="V26" s="35"/>
      <c r="W26" s="35"/>
      <c r="X26" s="35"/>
      <c r="Y26" s="35"/>
      <c r="Z26" s="226"/>
      <c r="AA26" s="90"/>
      <c r="AB26" s="133"/>
      <c r="AC26" s="133"/>
      <c r="AD26" s="133"/>
      <c r="AE26" s="115"/>
      <c r="AF26" s="267">
        <v>147359</v>
      </c>
      <c r="AG26" s="261">
        <v>82799</v>
      </c>
      <c r="AH26" s="262">
        <v>0</v>
      </c>
      <c r="AI26" s="263">
        <v>101557</v>
      </c>
      <c r="AJ26" s="264">
        <v>0</v>
      </c>
      <c r="AK26" s="139"/>
      <c r="AL26" s="25"/>
      <c r="AM26" s="25"/>
      <c r="AN26" s="25"/>
      <c r="AO26" s="25"/>
    </row>
    <row r="27" spans="1:42" s="6" customFormat="1" x14ac:dyDescent="0.25">
      <c r="A27" s="100" t="s">
        <v>46</v>
      </c>
      <c r="B27" s="86" t="s">
        <v>79</v>
      </c>
      <c r="C27" s="177" t="s">
        <v>103</v>
      </c>
      <c r="D27" s="94" t="s">
        <v>113</v>
      </c>
      <c r="E27" s="31">
        <f t="shared" si="1"/>
        <v>0</v>
      </c>
      <c r="F27" s="213">
        <f t="shared" si="2"/>
        <v>0</v>
      </c>
      <c r="G27" s="67"/>
      <c r="H27" s="245">
        <f>'[1]Targets sorted by SC'!D26</f>
        <v>0</v>
      </c>
      <c r="I27" s="245">
        <f>'[1]Targets sorted by SC'!E26</f>
        <v>0</v>
      </c>
      <c r="J27" s="245">
        <f>'[1]Targets sorted by SC'!F26</f>
        <v>0</v>
      </c>
      <c r="K27" s="245">
        <f>'[1]Targets sorted by SC'!G26</f>
        <v>0</v>
      </c>
      <c r="L27" s="245">
        <f>'[1]Targets sorted by SC'!H26</f>
        <v>0</v>
      </c>
      <c r="M27" s="245">
        <f>'[1]Targets sorted by SC'!I26</f>
        <v>0</v>
      </c>
      <c r="N27" s="245">
        <f>'[1]Targets sorted by SC'!J26</f>
        <v>0</v>
      </c>
      <c r="O27" s="245">
        <f>'[1]Targets sorted by SC'!K26</f>
        <v>0</v>
      </c>
      <c r="P27" s="245">
        <f>'[1]Targets sorted by SC'!L26</f>
        <v>0</v>
      </c>
      <c r="Q27" s="245">
        <f>'[1]Targets sorted by SC'!M26</f>
        <v>0</v>
      </c>
      <c r="R27" s="245">
        <f>'[1]Targets sorted by SC'!N26</f>
        <v>0</v>
      </c>
      <c r="S27" s="90"/>
      <c r="T27" s="217"/>
      <c r="U27" s="35">
        <f t="shared" si="0"/>
        <v>0</v>
      </c>
      <c r="V27" s="35"/>
      <c r="W27" s="35"/>
      <c r="X27" s="35"/>
      <c r="Y27" s="35"/>
      <c r="Z27" s="226"/>
      <c r="AA27" s="90"/>
      <c r="AB27" s="133"/>
      <c r="AC27" s="133"/>
      <c r="AD27" s="133"/>
      <c r="AE27" s="115"/>
      <c r="AF27" s="267">
        <v>0</v>
      </c>
      <c r="AG27" s="261">
        <v>0</v>
      </c>
      <c r="AH27" s="261">
        <v>0</v>
      </c>
      <c r="AI27" s="268">
        <v>0</v>
      </c>
      <c r="AJ27" s="264">
        <v>0</v>
      </c>
      <c r="AK27" s="139"/>
      <c r="AL27" s="25"/>
      <c r="AM27" s="25"/>
      <c r="AN27" s="19"/>
      <c r="AO27" s="25"/>
    </row>
    <row r="28" spans="1:42" s="6" customFormat="1" ht="25.5" customHeight="1" x14ac:dyDescent="0.25">
      <c r="A28" s="100" t="s">
        <v>20</v>
      </c>
      <c r="B28" s="84" t="s">
        <v>80</v>
      </c>
      <c r="C28" s="177" t="s">
        <v>104</v>
      </c>
      <c r="D28" s="94" t="s">
        <v>102</v>
      </c>
      <c r="E28" s="31">
        <f t="shared" si="1"/>
        <v>389548.51949856558</v>
      </c>
      <c r="F28" s="213">
        <f t="shared" si="2"/>
        <v>168684.38</v>
      </c>
      <c r="G28" s="67"/>
      <c r="H28" s="245">
        <f>'[1]Targets sorted by SC'!D27</f>
        <v>0</v>
      </c>
      <c r="I28" s="245">
        <f>'[1]Targets sorted by SC'!E27</f>
        <v>0</v>
      </c>
      <c r="J28" s="245">
        <f>'[1]Targets sorted by SC'!F27</f>
        <v>0</v>
      </c>
      <c r="K28" s="245">
        <f>'[1]Targets sorted by SC'!G27</f>
        <v>0</v>
      </c>
      <c r="L28" s="245">
        <f>'[1]Targets sorted by SC'!H27</f>
        <v>0</v>
      </c>
      <c r="M28" s="245">
        <f>'[1]Targets sorted by SC'!I27</f>
        <v>0</v>
      </c>
      <c r="N28" s="245">
        <f>'[1]Targets sorted by SC'!J27</f>
        <v>231000</v>
      </c>
      <c r="O28" s="245">
        <f>'[1]Targets sorted by SC'!K27</f>
        <v>101846</v>
      </c>
      <c r="P28" s="245">
        <f>'[1]Targets sorted by SC'!L27</f>
        <v>14700</v>
      </c>
      <c r="Q28" s="245">
        <f>'[1]Targets sorted by SC'!M27</f>
        <v>25150.519498565576</v>
      </c>
      <c r="R28" s="245">
        <f>'[1]Targets sorted by SC'!N27</f>
        <v>5998.38</v>
      </c>
      <c r="S28" s="90"/>
      <c r="T28" s="217"/>
      <c r="U28" s="35">
        <f t="shared" si="0"/>
        <v>0</v>
      </c>
      <c r="V28" s="35"/>
      <c r="W28" s="35"/>
      <c r="X28" s="35"/>
      <c r="Y28" s="35"/>
      <c r="Z28" s="226"/>
      <c r="AA28" s="90"/>
      <c r="AB28" s="133"/>
      <c r="AC28" s="133"/>
      <c r="AD28" s="133"/>
      <c r="AE28" s="115"/>
      <c r="AF28" s="267">
        <v>0</v>
      </c>
      <c r="AG28" s="261">
        <v>118698</v>
      </c>
      <c r="AH28" s="262">
        <v>0</v>
      </c>
      <c r="AI28" s="269">
        <v>60840</v>
      </c>
      <c r="AJ28" s="264">
        <v>0</v>
      </c>
      <c r="AK28" s="49"/>
      <c r="AL28" s="9"/>
      <c r="AM28" s="25"/>
      <c r="AN28" s="25"/>
      <c r="AO28" s="25"/>
    </row>
    <row r="29" spans="1:42" s="6" customFormat="1" x14ac:dyDescent="0.25">
      <c r="A29" s="100" t="s">
        <v>114</v>
      </c>
      <c r="B29" s="86" t="s">
        <v>137</v>
      </c>
      <c r="C29" s="177" t="s">
        <v>102</v>
      </c>
      <c r="D29" s="94" t="s">
        <v>113</v>
      </c>
      <c r="E29" s="31">
        <f t="shared" si="1"/>
        <v>21000</v>
      </c>
      <c r="F29" s="213">
        <f t="shared" si="2"/>
        <v>22576.6</v>
      </c>
      <c r="G29" s="67"/>
      <c r="H29" s="245">
        <f>'[1]Targets sorted by SC'!D28</f>
        <v>0</v>
      </c>
      <c r="I29" s="245">
        <f>'[1]Targets sorted by SC'!E28</f>
        <v>0</v>
      </c>
      <c r="J29" s="245">
        <f>'[1]Targets sorted by SC'!F28</f>
        <v>0</v>
      </c>
      <c r="K29" s="245">
        <f>'[1]Targets sorted by SC'!G28</f>
        <v>0</v>
      </c>
      <c r="L29" s="245">
        <f>'[1]Targets sorted by SC'!H28</f>
        <v>0</v>
      </c>
      <c r="M29" s="245">
        <f>'[1]Targets sorted by SC'!I28</f>
        <v>0</v>
      </c>
      <c r="N29" s="245">
        <f>'[1]Targets sorted by SC'!J28</f>
        <v>21000</v>
      </c>
      <c r="O29" s="245">
        <f>'[1]Targets sorted by SC'!K28</f>
        <v>22576.6</v>
      </c>
      <c r="P29" s="245">
        <f>'[1]Targets sorted by SC'!L28</f>
        <v>0</v>
      </c>
      <c r="Q29" s="245">
        <f>'[1]Targets sorted by SC'!M28</f>
        <v>0</v>
      </c>
      <c r="R29" s="245">
        <f>'[1]Targets sorted by SC'!N28</f>
        <v>0</v>
      </c>
      <c r="S29" s="90"/>
      <c r="T29" s="217"/>
      <c r="U29" s="35">
        <f t="shared" si="0"/>
        <v>0</v>
      </c>
      <c r="V29" s="35"/>
      <c r="W29" s="35"/>
      <c r="X29" s="35"/>
      <c r="Y29" s="35"/>
      <c r="Z29" s="226"/>
      <c r="AA29" s="90"/>
      <c r="AB29" s="133"/>
      <c r="AC29" s="133"/>
      <c r="AD29" s="133"/>
      <c r="AE29" s="115"/>
      <c r="AF29" s="267">
        <v>0</v>
      </c>
      <c r="AG29" s="261">
        <v>0</v>
      </c>
      <c r="AH29" s="261">
        <v>0</v>
      </c>
      <c r="AI29" s="268">
        <v>0</v>
      </c>
      <c r="AJ29" s="264">
        <v>0</v>
      </c>
      <c r="AK29" s="139"/>
      <c r="AL29" s="25"/>
      <c r="AM29" s="25"/>
      <c r="AN29" s="19"/>
      <c r="AO29" s="25"/>
    </row>
    <row r="30" spans="1:42" s="6" customFormat="1" ht="25.5" customHeight="1" x14ac:dyDescent="0.25">
      <c r="A30" s="100" t="s">
        <v>25</v>
      </c>
      <c r="B30" s="84" t="s">
        <v>81</v>
      </c>
      <c r="C30" s="177" t="s">
        <v>102</v>
      </c>
      <c r="D30" s="94" t="s">
        <v>113</v>
      </c>
      <c r="E30" s="31">
        <f t="shared" si="1"/>
        <v>283410.74276970245</v>
      </c>
      <c r="F30" s="213">
        <f t="shared" si="2"/>
        <v>97634.36</v>
      </c>
      <c r="G30" s="67"/>
      <c r="H30" s="245">
        <f>'[1]Targets sorted by SC'!D29</f>
        <v>0</v>
      </c>
      <c r="I30" s="245">
        <f>'[1]Targets sorted by SC'!E29</f>
        <v>0</v>
      </c>
      <c r="J30" s="245">
        <f>'[1]Targets sorted by SC'!F29</f>
        <v>0</v>
      </c>
      <c r="K30" s="245">
        <f>'[1]Targets sorted by SC'!G29</f>
        <v>0</v>
      </c>
      <c r="L30" s="245">
        <f>'[1]Targets sorted by SC'!H29</f>
        <v>0</v>
      </c>
      <c r="M30" s="245">
        <f>'[1]Targets sorted by SC'!I29</f>
        <v>0</v>
      </c>
      <c r="N30" s="245">
        <f>'[1]Targets sorted by SC'!J29</f>
        <v>229000</v>
      </c>
      <c r="O30" s="245">
        <f>'[1]Targets sorted by SC'!K29</f>
        <v>91635.98</v>
      </c>
      <c r="P30" s="245">
        <f>'[1]Targets sorted by SC'!L29</f>
        <v>12100</v>
      </c>
      <c r="Q30" s="245">
        <f>'[1]Targets sorted by SC'!M29</f>
        <v>40228.74276970244</v>
      </c>
      <c r="R30" s="245">
        <f>'[1]Targets sorted by SC'!N29</f>
        <v>5998.38</v>
      </c>
      <c r="S30" s="90"/>
      <c r="T30" s="217"/>
      <c r="U30" s="35">
        <f t="shared" si="0"/>
        <v>0</v>
      </c>
      <c r="V30" s="35"/>
      <c r="W30" s="35"/>
      <c r="X30" s="35"/>
      <c r="Y30" s="35"/>
      <c r="Z30" s="226"/>
      <c r="AA30" s="90"/>
      <c r="AB30" s="133"/>
      <c r="AC30" s="133"/>
      <c r="AD30" s="133"/>
      <c r="AE30" s="115"/>
      <c r="AF30" s="267">
        <v>0</v>
      </c>
      <c r="AG30" s="261">
        <v>2082</v>
      </c>
      <c r="AH30" s="262">
        <v>0</v>
      </c>
      <c r="AI30" s="265">
        <v>0</v>
      </c>
      <c r="AJ30" s="264">
        <v>0</v>
      </c>
      <c r="AK30" s="139"/>
      <c r="AL30" s="25"/>
      <c r="AM30" s="25"/>
      <c r="AN30" s="25"/>
      <c r="AO30" s="25"/>
    </row>
    <row r="31" spans="1:42" s="6" customFormat="1" x14ac:dyDescent="0.25">
      <c r="A31" s="100" t="s">
        <v>11</v>
      </c>
      <c r="B31" s="86" t="s">
        <v>82</v>
      </c>
      <c r="C31" s="177" t="s">
        <v>25</v>
      </c>
      <c r="D31" s="94" t="s">
        <v>112</v>
      </c>
      <c r="E31" s="31">
        <f t="shared" si="1"/>
        <v>82334</v>
      </c>
      <c r="F31" s="213">
        <f t="shared" si="2"/>
        <v>23632</v>
      </c>
      <c r="G31" s="74"/>
      <c r="H31" s="245">
        <f>'[1]Targets sorted by SC'!D30</f>
        <v>0</v>
      </c>
      <c r="I31" s="245">
        <f>'[1]Targets sorted by SC'!E30</f>
        <v>0</v>
      </c>
      <c r="J31" s="245">
        <f>'[1]Targets sorted by SC'!F30</f>
        <v>0</v>
      </c>
      <c r="K31" s="245">
        <f>'[1]Targets sorted by SC'!G30</f>
        <v>0</v>
      </c>
      <c r="L31" s="245">
        <f>'[1]Targets sorted by SC'!H30</f>
        <v>0</v>
      </c>
      <c r="M31" s="245">
        <f>'[1]Targets sorted by SC'!I30</f>
        <v>0</v>
      </c>
      <c r="N31" s="245">
        <f>'[1]Targets sorted by SC'!J30</f>
        <v>0</v>
      </c>
      <c r="O31" s="245">
        <f>'[1]Targets sorted by SC'!K30</f>
        <v>0</v>
      </c>
      <c r="P31" s="245">
        <f>'[1]Targets sorted by SC'!L30</f>
        <v>0</v>
      </c>
      <c r="Q31" s="245">
        <f>'[1]Targets sorted by SC'!M30</f>
        <v>0</v>
      </c>
      <c r="R31" s="245">
        <f>'[1]Targets sorted by SC'!N30</f>
        <v>0</v>
      </c>
      <c r="S31" s="174"/>
      <c r="T31" s="219"/>
      <c r="U31" s="20">
        <f t="shared" si="0"/>
        <v>0</v>
      </c>
      <c r="V31" s="20"/>
      <c r="W31" s="20"/>
      <c r="X31" s="20"/>
      <c r="Y31" s="20"/>
      <c r="Z31" s="228"/>
      <c r="AA31" s="33"/>
      <c r="AB31" s="114"/>
      <c r="AC31" s="114"/>
      <c r="AD31" s="114"/>
      <c r="AE31" s="74"/>
      <c r="AF31" s="267">
        <v>0</v>
      </c>
      <c r="AG31" s="261">
        <v>28742</v>
      </c>
      <c r="AH31" s="262">
        <v>0</v>
      </c>
      <c r="AI31" s="265">
        <v>23632</v>
      </c>
      <c r="AJ31" s="264">
        <v>53592</v>
      </c>
      <c r="AK31" s="49"/>
      <c r="AL31" s="9"/>
      <c r="AM31" s="19"/>
      <c r="AN31" s="25"/>
      <c r="AO31" s="25"/>
      <c r="AP31" s="76"/>
    </row>
    <row r="32" spans="1:42" s="6" customFormat="1" x14ac:dyDescent="0.25">
      <c r="A32" s="100" t="s">
        <v>16</v>
      </c>
      <c r="B32" s="86" t="s">
        <v>83</v>
      </c>
      <c r="C32" s="177" t="s">
        <v>25</v>
      </c>
      <c r="D32" s="94" t="s">
        <v>112</v>
      </c>
      <c r="E32" s="31">
        <f t="shared" si="1"/>
        <v>81422</v>
      </c>
      <c r="F32" s="213">
        <f t="shared" si="2"/>
        <v>22576.6</v>
      </c>
      <c r="G32" s="74"/>
      <c r="H32" s="245">
        <f>'[1]Targets sorted by SC'!D31</f>
        <v>0</v>
      </c>
      <c r="I32" s="245">
        <f>'[1]Targets sorted by SC'!E31</f>
        <v>0</v>
      </c>
      <c r="J32" s="245">
        <f>'[1]Targets sorted by SC'!F31</f>
        <v>0</v>
      </c>
      <c r="K32" s="245">
        <f>'[1]Targets sorted by SC'!G31</f>
        <v>0</v>
      </c>
      <c r="L32" s="245">
        <f>'[1]Targets sorted by SC'!H31</f>
        <v>0</v>
      </c>
      <c r="M32" s="245">
        <f>'[1]Targets sorted by SC'!I31</f>
        <v>0</v>
      </c>
      <c r="N32" s="245">
        <f>'[1]Targets sorted by SC'!J31</f>
        <v>63000</v>
      </c>
      <c r="O32" s="245">
        <f>'[1]Targets sorted by SC'!K31</f>
        <v>22576.6</v>
      </c>
      <c r="P32" s="245">
        <f>'[1]Targets sorted by SC'!L31</f>
        <v>0</v>
      </c>
      <c r="Q32" s="245">
        <f>'[1]Targets sorted by SC'!M31</f>
        <v>0</v>
      </c>
      <c r="R32" s="245">
        <f>'[1]Targets sorted by SC'!N31</f>
        <v>0</v>
      </c>
      <c r="S32" s="174"/>
      <c r="T32" s="219"/>
      <c r="U32" s="20">
        <f t="shared" si="0"/>
        <v>0</v>
      </c>
      <c r="V32" s="20"/>
      <c r="W32" s="20"/>
      <c r="X32" s="20"/>
      <c r="Y32" s="20"/>
      <c r="Z32" s="228"/>
      <c r="AA32" s="33"/>
      <c r="AB32" s="114"/>
      <c r="AC32" s="114"/>
      <c r="AD32" s="114"/>
      <c r="AE32" s="74"/>
      <c r="AF32" s="267">
        <v>0</v>
      </c>
      <c r="AG32" s="261">
        <v>18422</v>
      </c>
      <c r="AH32" s="261">
        <v>0</v>
      </c>
      <c r="AI32" s="268">
        <v>0</v>
      </c>
      <c r="AJ32" s="264">
        <v>0</v>
      </c>
      <c r="AK32" s="49"/>
      <c r="AL32" s="9"/>
      <c r="AM32" s="25"/>
      <c r="AN32" s="25"/>
      <c r="AO32" s="25"/>
    </row>
    <row r="33" spans="1:41" s="6" customFormat="1" ht="15" customHeight="1" x14ac:dyDescent="0.25">
      <c r="A33" s="100" t="s">
        <v>29</v>
      </c>
      <c r="B33" s="86" t="s">
        <v>85</v>
      </c>
      <c r="C33" s="177" t="s">
        <v>103</v>
      </c>
      <c r="D33" s="94" t="s">
        <v>113</v>
      </c>
      <c r="E33" s="31">
        <f t="shared" si="1"/>
        <v>368294.33186320309</v>
      </c>
      <c r="F33" s="213">
        <f t="shared" si="2"/>
        <v>54523.509999999995</v>
      </c>
      <c r="G33" s="67"/>
      <c r="H33" s="245">
        <f>'[1]Targets sorted by SC'!D32</f>
        <v>0</v>
      </c>
      <c r="I33" s="245">
        <f>'[1]Targets sorted by SC'!E32</f>
        <v>0</v>
      </c>
      <c r="J33" s="245">
        <f>'[1]Targets sorted by SC'!F32</f>
        <v>0</v>
      </c>
      <c r="K33" s="245">
        <f>'[1]Targets sorted by SC'!G32</f>
        <v>0</v>
      </c>
      <c r="L33" s="245">
        <f>'[1]Targets sorted by SC'!H32</f>
        <v>0</v>
      </c>
      <c r="M33" s="245">
        <f>'[1]Targets sorted by SC'!I32</f>
        <v>0</v>
      </c>
      <c r="N33" s="245">
        <f>'[1]Targets sorted by SC'!J32</f>
        <v>104500</v>
      </c>
      <c r="O33" s="245">
        <f>'[1]Targets sorted by SC'!K32</f>
        <v>26699.32</v>
      </c>
      <c r="P33" s="245">
        <f>'[1]Targets sorted by SC'!L32</f>
        <v>0</v>
      </c>
      <c r="Q33" s="245">
        <f>'[1]Targets sorted by SC'!M32</f>
        <v>22138.33186320306</v>
      </c>
      <c r="R33" s="245">
        <f>'[1]Targets sorted by SC'!N32</f>
        <v>2999.19</v>
      </c>
      <c r="S33" s="90"/>
      <c r="T33" s="217"/>
      <c r="U33" s="35">
        <f t="shared" si="0"/>
        <v>0</v>
      </c>
      <c r="V33" s="35"/>
      <c r="W33" s="35"/>
      <c r="X33" s="35"/>
      <c r="Y33" s="35"/>
      <c r="Z33" s="226"/>
      <c r="AA33" s="90"/>
      <c r="AB33" s="133"/>
      <c r="AC33" s="133"/>
      <c r="AD33" s="133"/>
      <c r="AE33" s="115"/>
      <c r="AF33" s="267">
        <v>196100</v>
      </c>
      <c r="AG33" s="261">
        <v>45556</v>
      </c>
      <c r="AH33" s="262">
        <v>0</v>
      </c>
      <c r="AI33" s="268">
        <v>24825</v>
      </c>
      <c r="AJ33" s="264">
        <v>0</v>
      </c>
      <c r="AK33" s="139"/>
      <c r="AL33" s="25"/>
      <c r="AM33" s="25"/>
      <c r="AN33" s="25"/>
      <c r="AO33" s="25"/>
    </row>
    <row r="34" spans="1:41" s="6" customFormat="1" ht="14.4" customHeight="1" x14ac:dyDescent="0.25">
      <c r="A34" s="100" t="s">
        <v>34</v>
      </c>
      <c r="B34" s="86" t="s">
        <v>86</v>
      </c>
      <c r="C34" s="177" t="s">
        <v>106</v>
      </c>
      <c r="D34" s="94" t="s">
        <v>114</v>
      </c>
      <c r="E34" s="31">
        <f t="shared" si="1"/>
        <v>83759</v>
      </c>
      <c r="F34" s="213">
        <f t="shared" si="2"/>
        <v>28027.32</v>
      </c>
      <c r="G34" s="67"/>
      <c r="H34" s="245">
        <f>'[1]Targets sorted by SC'!D33</f>
        <v>0</v>
      </c>
      <c r="I34" s="245">
        <f>'[1]Targets sorted by SC'!E33</f>
        <v>0</v>
      </c>
      <c r="J34" s="245">
        <f>'[1]Targets sorted by SC'!F33</f>
        <v>0</v>
      </c>
      <c r="K34" s="245">
        <f>'[1]Targets sorted by SC'!G33</f>
        <v>0</v>
      </c>
      <c r="L34" s="245">
        <f>'[1]Targets sorted by SC'!H33</f>
        <v>0</v>
      </c>
      <c r="M34" s="245">
        <f>'[1]Targets sorted by SC'!I33</f>
        <v>0</v>
      </c>
      <c r="N34" s="245">
        <f>'[1]Targets sorted by SC'!J33</f>
        <v>63500</v>
      </c>
      <c r="O34" s="245">
        <f>'[1]Targets sorted by SC'!K33</f>
        <v>28027.32</v>
      </c>
      <c r="P34" s="245">
        <f>'[1]Targets sorted by SC'!L33</f>
        <v>0</v>
      </c>
      <c r="Q34" s="245">
        <f>'[1]Targets sorted by SC'!M33</f>
        <v>0</v>
      </c>
      <c r="R34" s="245">
        <f>'[1]Targets sorted by SC'!N33</f>
        <v>0</v>
      </c>
      <c r="S34" s="90"/>
      <c r="T34" s="217"/>
      <c r="U34" s="35">
        <f t="shared" si="0"/>
        <v>0</v>
      </c>
      <c r="V34" s="35"/>
      <c r="W34" s="35"/>
      <c r="X34" s="35"/>
      <c r="Y34" s="35"/>
      <c r="Z34" s="226"/>
      <c r="AA34" s="90"/>
      <c r="AB34" s="133"/>
      <c r="AC34" s="133"/>
      <c r="AD34" s="133"/>
      <c r="AE34" s="115"/>
      <c r="AF34" s="267">
        <v>0</v>
      </c>
      <c r="AG34" s="261">
        <v>20259</v>
      </c>
      <c r="AH34" s="261">
        <v>0</v>
      </c>
      <c r="AI34" s="265">
        <v>0</v>
      </c>
      <c r="AJ34" s="264">
        <v>0</v>
      </c>
      <c r="AK34" s="139"/>
      <c r="AL34" s="9"/>
      <c r="AM34" s="25"/>
      <c r="AN34" s="25"/>
      <c r="AO34" s="25"/>
    </row>
    <row r="35" spans="1:41" s="6" customFormat="1" x14ac:dyDescent="0.25">
      <c r="A35" s="100" t="s">
        <v>10</v>
      </c>
      <c r="B35" s="84" t="s">
        <v>87</v>
      </c>
      <c r="C35" s="177" t="s">
        <v>25</v>
      </c>
      <c r="D35" s="94" t="s">
        <v>112</v>
      </c>
      <c r="E35" s="31">
        <f t="shared" si="1"/>
        <v>618897.692403569</v>
      </c>
      <c r="F35" s="213">
        <f t="shared" si="2"/>
        <v>85061.73</v>
      </c>
      <c r="G35" s="74"/>
      <c r="H35" s="245">
        <f>'[1]Targets sorted by SC'!D34</f>
        <v>54500</v>
      </c>
      <c r="I35" s="245">
        <f>'[1]Targets sorted by SC'!E34</f>
        <v>22576.6</v>
      </c>
      <c r="J35" s="245">
        <f>'[1]Targets sorted by SC'!F34</f>
        <v>0</v>
      </c>
      <c r="K35" s="245">
        <f>'[1]Targets sorted by SC'!G34</f>
        <v>66500</v>
      </c>
      <c r="L35" s="245">
        <f>'[1]Targets sorted by SC'!H34</f>
        <v>22576.6</v>
      </c>
      <c r="M35" s="245">
        <f>'[1]Targets sorted by SC'!I34</f>
        <v>0</v>
      </c>
      <c r="N35" s="245">
        <f>'[1]Targets sorted by SC'!J34</f>
        <v>112000</v>
      </c>
      <c r="O35" s="245">
        <f>'[1]Targets sorted by SC'!K34</f>
        <v>36909.339999999997</v>
      </c>
      <c r="P35" s="245">
        <f>'[1]Targets sorted by SC'!L34</f>
        <v>15500</v>
      </c>
      <c r="Q35" s="245">
        <f>'[1]Targets sorted by SC'!M34</f>
        <v>14548.692403569017</v>
      </c>
      <c r="R35" s="245">
        <f>'[1]Targets sorted by SC'!N34</f>
        <v>2999.19</v>
      </c>
      <c r="S35" s="174"/>
      <c r="T35" s="219"/>
      <c r="U35" s="20">
        <f t="shared" si="0"/>
        <v>0</v>
      </c>
      <c r="V35" s="20"/>
      <c r="W35" s="20"/>
      <c r="X35" s="20"/>
      <c r="Y35" s="20"/>
      <c r="Z35" s="228"/>
      <c r="AA35" s="33"/>
      <c r="AB35" s="114"/>
      <c r="AC35" s="114"/>
      <c r="AD35" s="114"/>
      <c r="AE35" s="74"/>
      <c r="AF35" s="267">
        <v>167952</v>
      </c>
      <c r="AG35" s="261">
        <v>957</v>
      </c>
      <c r="AH35" s="262">
        <v>0</v>
      </c>
      <c r="AI35" s="265">
        <v>0</v>
      </c>
      <c r="AJ35" s="264">
        <v>186940</v>
      </c>
      <c r="AK35" s="49"/>
      <c r="AL35" s="9"/>
      <c r="AM35" s="25"/>
      <c r="AN35" s="25"/>
      <c r="AO35" s="25"/>
    </row>
    <row r="36" spans="1:41" s="6" customFormat="1" x14ac:dyDescent="0.25">
      <c r="A36" s="100" t="s">
        <v>17</v>
      </c>
      <c r="B36" s="84" t="s">
        <v>88</v>
      </c>
      <c r="C36" s="177" t="s">
        <v>102</v>
      </c>
      <c r="D36" s="94" t="s">
        <v>112</v>
      </c>
      <c r="E36" s="31">
        <f t="shared" si="1"/>
        <v>113880.52909984849</v>
      </c>
      <c r="F36" s="213">
        <f t="shared" si="2"/>
        <v>31026.51</v>
      </c>
      <c r="G36" s="74"/>
      <c r="H36" s="245">
        <f>'[1]Targets sorted by SC'!D35</f>
        <v>0</v>
      </c>
      <c r="I36" s="245">
        <f>'[1]Targets sorted by SC'!E35</f>
        <v>0</v>
      </c>
      <c r="J36" s="245">
        <f>'[1]Targets sorted by SC'!F35</f>
        <v>0</v>
      </c>
      <c r="K36" s="245">
        <f>'[1]Targets sorted by SC'!G35</f>
        <v>0</v>
      </c>
      <c r="L36" s="245">
        <f>'[1]Targets sorted by SC'!H35</f>
        <v>0</v>
      </c>
      <c r="M36" s="245">
        <f>'[1]Targets sorted by SC'!I35</f>
        <v>0</v>
      </c>
      <c r="N36" s="245">
        <f>'[1]Targets sorted by SC'!J35</f>
        <v>83500</v>
      </c>
      <c r="O36" s="245">
        <f>'[1]Targets sorted by SC'!K35</f>
        <v>28027.32</v>
      </c>
      <c r="P36" s="245">
        <f>'[1]Targets sorted by SC'!L35</f>
        <v>0</v>
      </c>
      <c r="Q36" s="245">
        <f>'[1]Targets sorted by SC'!M35</f>
        <v>21633.529099848482</v>
      </c>
      <c r="R36" s="245">
        <f>'[1]Targets sorted by SC'!N35</f>
        <v>2999.19</v>
      </c>
      <c r="S36" s="174"/>
      <c r="T36" s="219"/>
      <c r="U36" s="20">
        <f t="shared" si="0"/>
        <v>0</v>
      </c>
      <c r="V36" s="20"/>
      <c r="W36" s="20"/>
      <c r="X36" s="20"/>
      <c r="Y36" s="20"/>
      <c r="Z36" s="228"/>
      <c r="AA36" s="33"/>
      <c r="AB36" s="114"/>
      <c r="AC36" s="114"/>
      <c r="AD36" s="114"/>
      <c r="AE36" s="74"/>
      <c r="AF36" s="267">
        <v>0</v>
      </c>
      <c r="AG36" s="261">
        <f>17634-8887</f>
        <v>8747</v>
      </c>
      <c r="AH36" s="262">
        <v>0</v>
      </c>
      <c r="AI36" s="270">
        <v>0</v>
      </c>
      <c r="AJ36" s="264">
        <v>0</v>
      </c>
      <c r="AK36" s="49"/>
      <c r="AL36" s="9"/>
      <c r="AM36" s="25"/>
      <c r="AN36" s="25"/>
      <c r="AO36" s="25"/>
    </row>
    <row r="37" spans="1:41" s="6" customFormat="1" x14ac:dyDescent="0.25">
      <c r="A37" s="100" t="s">
        <v>84</v>
      </c>
      <c r="B37" s="86" t="s">
        <v>89</v>
      </c>
      <c r="C37" s="177" t="s">
        <v>22</v>
      </c>
      <c r="D37" s="94" t="s">
        <v>113</v>
      </c>
      <c r="E37" s="31">
        <f t="shared" si="1"/>
        <v>21500</v>
      </c>
      <c r="F37" s="213">
        <f t="shared" si="2"/>
        <v>28027.32</v>
      </c>
      <c r="G37" s="67"/>
      <c r="H37" s="245">
        <f>'[1]Targets sorted by SC'!D36</f>
        <v>0</v>
      </c>
      <c r="I37" s="245">
        <f>'[1]Targets sorted by SC'!E36</f>
        <v>0</v>
      </c>
      <c r="J37" s="245">
        <f>'[1]Targets sorted by SC'!F36</f>
        <v>0</v>
      </c>
      <c r="K37" s="245">
        <f>'[1]Targets sorted by SC'!G36</f>
        <v>0</v>
      </c>
      <c r="L37" s="245">
        <f>'[1]Targets sorted by SC'!H36</f>
        <v>0</v>
      </c>
      <c r="M37" s="245">
        <f>'[1]Targets sorted by SC'!I36</f>
        <v>0</v>
      </c>
      <c r="N37" s="245">
        <f>'[1]Targets sorted by SC'!J36</f>
        <v>21500</v>
      </c>
      <c r="O37" s="245">
        <f>'[1]Targets sorted by SC'!K36</f>
        <v>28027.32</v>
      </c>
      <c r="P37" s="245">
        <f>'[1]Targets sorted by SC'!L36</f>
        <v>0</v>
      </c>
      <c r="Q37" s="245">
        <f>'[1]Targets sorted by SC'!M36</f>
        <v>0</v>
      </c>
      <c r="R37" s="245">
        <f>'[1]Targets sorted by SC'!N36</f>
        <v>0</v>
      </c>
      <c r="S37" s="90"/>
      <c r="T37" s="217"/>
      <c r="U37" s="35">
        <f t="shared" si="0"/>
        <v>0</v>
      </c>
      <c r="V37" s="35"/>
      <c r="W37" s="35"/>
      <c r="X37" s="35"/>
      <c r="Y37" s="35"/>
      <c r="Z37" s="226"/>
      <c r="AA37" s="90"/>
      <c r="AB37" s="133"/>
      <c r="AC37" s="133"/>
      <c r="AD37" s="133"/>
      <c r="AE37" s="115"/>
      <c r="AF37" s="267">
        <v>0</v>
      </c>
      <c r="AG37" s="261">
        <v>0</v>
      </c>
      <c r="AH37" s="262">
        <v>0</v>
      </c>
      <c r="AI37" s="271">
        <v>0</v>
      </c>
      <c r="AJ37" s="264">
        <v>0</v>
      </c>
      <c r="AK37" s="139"/>
      <c r="AL37" s="25"/>
      <c r="AM37" s="18"/>
      <c r="AN37" s="25"/>
      <c r="AO37" s="25"/>
    </row>
    <row r="38" spans="1:41" s="6" customFormat="1" x14ac:dyDescent="0.25">
      <c r="A38" s="100" t="s">
        <v>36</v>
      </c>
      <c r="B38" s="84" t="s">
        <v>90</v>
      </c>
      <c r="C38" s="177" t="s">
        <v>105</v>
      </c>
      <c r="D38" s="94" t="s">
        <v>114</v>
      </c>
      <c r="E38" s="31">
        <f t="shared" si="1"/>
        <v>629698.65879600344</v>
      </c>
      <c r="F38" s="213">
        <f t="shared" si="2"/>
        <v>134817.53</v>
      </c>
      <c r="G38" s="67"/>
      <c r="H38" s="245">
        <f>'[1]Targets sorted by SC'!D37</f>
        <v>64000</v>
      </c>
      <c r="I38" s="245">
        <f>'[1]Targets sorted by SC'!E37</f>
        <v>19851.240000000002</v>
      </c>
      <c r="J38" s="245">
        <f>'[1]Targets sorted by SC'!F37</f>
        <v>0</v>
      </c>
      <c r="K38" s="245">
        <f>'[1]Targets sorted by SC'!G37</f>
        <v>0</v>
      </c>
      <c r="L38" s="245">
        <f>'[1]Targets sorted by SC'!H37</f>
        <v>0</v>
      </c>
      <c r="M38" s="245">
        <f>'[1]Targets sorted by SC'!I37</f>
        <v>0</v>
      </c>
      <c r="N38" s="245">
        <f>'[1]Targets sorted by SC'!J37</f>
        <v>282200</v>
      </c>
      <c r="O38" s="245">
        <f>'[1]Targets sorted by SC'!K37</f>
        <v>105968.72</v>
      </c>
      <c r="P38" s="245">
        <f>'[1]Targets sorted by SC'!L37</f>
        <v>44400</v>
      </c>
      <c r="Q38" s="245">
        <f>'[1]Targets sorted by SC'!M37</f>
        <v>40984.658796003423</v>
      </c>
      <c r="R38" s="245">
        <f>'[1]Targets sorted by SC'!N37</f>
        <v>8997.57</v>
      </c>
      <c r="S38" s="90"/>
      <c r="T38" s="217"/>
      <c r="U38" s="35">
        <f t="shared" si="0"/>
        <v>0</v>
      </c>
      <c r="V38" s="35"/>
      <c r="W38" s="35"/>
      <c r="X38" s="35"/>
      <c r="Y38" s="35"/>
      <c r="Z38" s="226"/>
      <c r="AA38" s="90"/>
      <c r="AB38" s="133"/>
      <c r="AC38" s="133"/>
      <c r="AD38" s="133"/>
      <c r="AE38" s="115"/>
      <c r="AF38" s="267">
        <f>112912-3841</f>
        <v>109071</v>
      </c>
      <c r="AG38" s="261">
        <v>0</v>
      </c>
      <c r="AH38" s="266">
        <v>0</v>
      </c>
      <c r="AI38" s="263">
        <v>0</v>
      </c>
      <c r="AJ38" s="264">
        <v>89043</v>
      </c>
      <c r="AK38" s="49"/>
      <c r="AL38" s="9"/>
      <c r="AM38" s="25"/>
      <c r="AN38" s="25"/>
      <c r="AO38" s="25"/>
    </row>
    <row r="39" spans="1:41" s="6" customFormat="1" x14ac:dyDescent="0.25">
      <c r="A39" s="100" t="s">
        <v>40</v>
      </c>
      <c r="B39" s="84" t="s">
        <v>91</v>
      </c>
      <c r="C39" s="177" t="s">
        <v>25</v>
      </c>
      <c r="D39" s="94" t="s">
        <v>112</v>
      </c>
      <c r="E39" s="31">
        <f t="shared" si="1"/>
        <v>229036</v>
      </c>
      <c r="F39" s="213">
        <f t="shared" si="2"/>
        <v>0</v>
      </c>
      <c r="G39" s="67"/>
      <c r="H39" s="245">
        <f>'[1]Targets sorted by SC'!D38</f>
        <v>0</v>
      </c>
      <c r="I39" s="245">
        <f>'[1]Targets sorted by SC'!E38</f>
        <v>0</v>
      </c>
      <c r="J39" s="245">
        <f>'[1]Targets sorted by SC'!F38</f>
        <v>0</v>
      </c>
      <c r="K39" s="245">
        <f>'[1]Targets sorted by SC'!G38</f>
        <v>0</v>
      </c>
      <c r="L39" s="245">
        <f>'[1]Targets sorted by SC'!H38</f>
        <v>0</v>
      </c>
      <c r="M39" s="245">
        <f>'[1]Targets sorted by SC'!I38</f>
        <v>0</v>
      </c>
      <c r="N39" s="245">
        <f>'[1]Targets sorted by SC'!J38</f>
        <v>0</v>
      </c>
      <c r="O39" s="245">
        <f>'[1]Targets sorted by SC'!K38</f>
        <v>0</v>
      </c>
      <c r="P39" s="245">
        <f>'[1]Targets sorted by SC'!L38</f>
        <v>0</v>
      </c>
      <c r="Q39" s="245">
        <f>'[1]Targets sorted by SC'!M38</f>
        <v>0</v>
      </c>
      <c r="R39" s="245">
        <f>'[1]Targets sorted by SC'!N38</f>
        <v>0</v>
      </c>
      <c r="S39" s="175"/>
      <c r="T39" s="217"/>
      <c r="U39" s="35">
        <f t="shared" si="0"/>
        <v>0</v>
      </c>
      <c r="V39" s="35"/>
      <c r="W39" s="35"/>
      <c r="X39" s="35"/>
      <c r="Y39" s="35"/>
      <c r="Z39" s="226"/>
      <c r="AA39" s="90"/>
      <c r="AB39" s="133"/>
      <c r="AC39" s="133"/>
      <c r="AD39" s="133"/>
      <c r="AE39" s="115"/>
      <c r="AF39" s="267">
        <v>225585</v>
      </c>
      <c r="AG39" s="261">
        <v>3451</v>
      </c>
      <c r="AH39" s="261">
        <v>0</v>
      </c>
      <c r="AI39" s="268">
        <v>0</v>
      </c>
      <c r="AJ39" s="264">
        <v>0</v>
      </c>
      <c r="AK39" s="139"/>
      <c r="AL39" s="9"/>
      <c r="AM39" s="25"/>
      <c r="AN39" s="25"/>
      <c r="AO39" s="25"/>
    </row>
    <row r="40" spans="1:41" s="6" customFormat="1" x14ac:dyDescent="0.25">
      <c r="A40" s="100" t="s">
        <v>22</v>
      </c>
      <c r="B40" s="85" t="s">
        <v>92</v>
      </c>
      <c r="C40" s="177" t="s">
        <v>104</v>
      </c>
      <c r="D40" s="94" t="s">
        <v>102</v>
      </c>
      <c r="E40" s="31">
        <f t="shared" si="1"/>
        <v>174461.01102239831</v>
      </c>
      <c r="F40" s="213">
        <f t="shared" si="2"/>
        <v>35149.230000000003</v>
      </c>
      <c r="G40" s="67"/>
      <c r="H40" s="245">
        <f>'[1]Targets sorted by SC'!D39</f>
        <v>0</v>
      </c>
      <c r="I40" s="245">
        <f>'[1]Targets sorted by SC'!E39</f>
        <v>0</v>
      </c>
      <c r="J40" s="245">
        <f>'[1]Targets sorted by SC'!F39</f>
        <v>0</v>
      </c>
      <c r="K40" s="245">
        <f>'[1]Targets sorted by SC'!G39</f>
        <v>0</v>
      </c>
      <c r="L40" s="245">
        <f>'[1]Targets sorted by SC'!H39</f>
        <v>0</v>
      </c>
      <c r="M40" s="245">
        <f>'[1]Targets sorted by SC'!I39</f>
        <v>0</v>
      </c>
      <c r="N40" s="245">
        <f>'[1]Targets sorted by SC'!J39</f>
        <v>122500</v>
      </c>
      <c r="O40" s="245">
        <f>'[1]Targets sorted by SC'!K39</f>
        <v>32150.04</v>
      </c>
      <c r="P40" s="245">
        <f>'[1]Targets sorted by SC'!L39</f>
        <v>17500</v>
      </c>
      <c r="Q40" s="245">
        <f>'[1]Targets sorted by SC'!M39</f>
        <v>13096.011022398292</v>
      </c>
      <c r="R40" s="245">
        <f>'[1]Targets sorted by SC'!N39</f>
        <v>2999.19</v>
      </c>
      <c r="S40" s="90"/>
      <c r="T40" s="217"/>
      <c r="U40" s="35">
        <f t="shared" si="0"/>
        <v>0</v>
      </c>
      <c r="V40" s="35"/>
      <c r="W40" s="35"/>
      <c r="X40" s="35"/>
      <c r="Y40" s="35"/>
      <c r="Z40" s="226"/>
      <c r="AA40" s="90"/>
      <c r="AB40" s="133"/>
      <c r="AC40" s="133"/>
      <c r="AD40" s="133"/>
      <c r="AE40" s="115"/>
      <c r="AF40" s="267">
        <v>0</v>
      </c>
      <c r="AG40" s="261">
        <v>21365</v>
      </c>
      <c r="AH40" s="261">
        <v>0</v>
      </c>
      <c r="AI40" s="265">
        <v>0</v>
      </c>
      <c r="AJ40" s="264">
        <v>0</v>
      </c>
      <c r="AK40" s="139"/>
      <c r="AL40" s="9"/>
      <c r="AM40" s="25"/>
      <c r="AN40" s="25"/>
      <c r="AO40" s="25"/>
    </row>
    <row r="41" spans="1:41" s="6" customFormat="1" ht="14.4" customHeight="1" x14ac:dyDescent="0.25">
      <c r="A41" s="100" t="s">
        <v>138</v>
      </c>
      <c r="B41" s="86" t="s">
        <v>139</v>
      </c>
      <c r="C41" s="177" t="s">
        <v>102</v>
      </c>
      <c r="D41" s="94" t="s">
        <v>113</v>
      </c>
      <c r="E41" s="31">
        <f t="shared" si="1"/>
        <v>0</v>
      </c>
      <c r="F41" s="213">
        <f t="shared" si="2"/>
        <v>0</v>
      </c>
      <c r="G41" s="67"/>
      <c r="H41" s="245">
        <f>'[1]Targets sorted by SC'!D40</f>
        <v>0</v>
      </c>
      <c r="I41" s="245">
        <f>'[1]Targets sorted by SC'!E40</f>
        <v>0</v>
      </c>
      <c r="J41" s="245">
        <f>'[1]Targets sorted by SC'!F40</f>
        <v>0</v>
      </c>
      <c r="K41" s="245">
        <f>'[1]Targets sorted by SC'!G40</f>
        <v>0</v>
      </c>
      <c r="L41" s="245">
        <f>'[1]Targets sorted by SC'!H40</f>
        <v>0</v>
      </c>
      <c r="M41" s="245">
        <f>'[1]Targets sorted by SC'!I40</f>
        <v>0</v>
      </c>
      <c r="N41" s="245">
        <f>'[1]Targets sorted by SC'!J40</f>
        <v>0</v>
      </c>
      <c r="O41" s="245">
        <f>'[1]Targets sorted by SC'!K40</f>
        <v>0</v>
      </c>
      <c r="P41" s="245">
        <f>'[1]Targets sorted by SC'!L40</f>
        <v>0</v>
      </c>
      <c r="Q41" s="245">
        <f>'[1]Targets sorted by SC'!M40</f>
        <v>0</v>
      </c>
      <c r="R41" s="245">
        <f>'[1]Targets sorted by SC'!N40</f>
        <v>0</v>
      </c>
      <c r="S41" s="90"/>
      <c r="T41" s="217"/>
      <c r="U41" s="35">
        <f t="shared" si="0"/>
        <v>0</v>
      </c>
      <c r="V41" s="35"/>
      <c r="W41" s="35"/>
      <c r="X41" s="35"/>
      <c r="Y41" s="35"/>
      <c r="Z41" s="226"/>
      <c r="AA41" s="90"/>
      <c r="AB41" s="133"/>
      <c r="AC41" s="133"/>
      <c r="AD41" s="133"/>
      <c r="AE41" s="115"/>
      <c r="AF41" s="267">
        <v>0</v>
      </c>
      <c r="AG41" s="261">
        <v>0</v>
      </c>
      <c r="AH41" s="262">
        <v>0</v>
      </c>
      <c r="AI41" s="271">
        <v>0</v>
      </c>
      <c r="AJ41" s="264">
        <v>0</v>
      </c>
      <c r="AK41" s="139"/>
      <c r="AL41" s="25"/>
      <c r="AM41" s="18"/>
      <c r="AN41" s="25"/>
      <c r="AO41" s="25"/>
    </row>
    <row r="42" spans="1:41" s="6" customFormat="1" x14ac:dyDescent="0.25">
      <c r="A42" s="100" t="s">
        <v>23</v>
      </c>
      <c r="B42" s="85" t="s">
        <v>93</v>
      </c>
      <c r="C42" s="177" t="s">
        <v>104</v>
      </c>
      <c r="D42" s="94" t="s">
        <v>102</v>
      </c>
      <c r="E42" s="31">
        <f t="shared" si="1"/>
        <v>27396</v>
      </c>
      <c r="F42" s="213">
        <f t="shared" si="2"/>
        <v>0</v>
      </c>
      <c r="G42" s="67"/>
      <c r="H42" s="245">
        <f>'[1]Targets sorted by SC'!D41</f>
        <v>0</v>
      </c>
      <c r="I42" s="245">
        <f>'[1]Targets sorted by SC'!E41</f>
        <v>0</v>
      </c>
      <c r="J42" s="245">
        <f>'[1]Targets sorted by SC'!F41</f>
        <v>0</v>
      </c>
      <c r="K42" s="245">
        <f>'[1]Targets sorted by SC'!G41</f>
        <v>0</v>
      </c>
      <c r="L42" s="245">
        <f>'[1]Targets sorted by SC'!H41</f>
        <v>0</v>
      </c>
      <c r="M42" s="245">
        <f>'[1]Targets sorted by SC'!I41</f>
        <v>0</v>
      </c>
      <c r="N42" s="245">
        <f>'[1]Targets sorted by SC'!J41</f>
        <v>0</v>
      </c>
      <c r="O42" s="245">
        <f>'[1]Targets sorted by SC'!K41</f>
        <v>0</v>
      </c>
      <c r="P42" s="245">
        <f>'[1]Targets sorted by SC'!L41</f>
        <v>0</v>
      </c>
      <c r="Q42" s="245">
        <f>'[1]Targets sorted by SC'!M41</f>
        <v>0</v>
      </c>
      <c r="R42" s="245">
        <f>'[1]Targets sorted by SC'!N41</f>
        <v>0</v>
      </c>
      <c r="S42" s="90"/>
      <c r="T42" s="217"/>
      <c r="U42" s="35">
        <f t="shared" si="0"/>
        <v>0</v>
      </c>
      <c r="V42" s="35"/>
      <c r="W42" s="35"/>
      <c r="X42" s="35"/>
      <c r="Y42" s="35"/>
      <c r="Z42" s="226"/>
      <c r="AA42" s="90"/>
      <c r="AB42" s="133"/>
      <c r="AC42" s="133"/>
      <c r="AD42" s="133"/>
      <c r="AE42" s="115"/>
      <c r="AF42" s="267">
        <v>0</v>
      </c>
      <c r="AG42" s="261">
        <v>27396</v>
      </c>
      <c r="AH42" s="266">
        <v>0</v>
      </c>
      <c r="AI42" s="265">
        <v>0</v>
      </c>
      <c r="AJ42" s="264">
        <v>0</v>
      </c>
      <c r="AK42" s="139"/>
      <c r="AL42" s="9"/>
      <c r="AM42" s="25"/>
      <c r="AN42" s="25"/>
      <c r="AO42" s="25"/>
    </row>
    <row r="43" spans="1:41" s="6" customFormat="1" x14ac:dyDescent="0.25">
      <c r="A43" s="100" t="s">
        <v>26</v>
      </c>
      <c r="B43" s="85" t="s">
        <v>94</v>
      </c>
      <c r="C43" s="177" t="s">
        <v>22</v>
      </c>
      <c r="D43" s="94" t="s">
        <v>113</v>
      </c>
      <c r="E43" s="31">
        <f t="shared" si="1"/>
        <v>666856.25074589276</v>
      </c>
      <c r="F43" s="213">
        <f t="shared" si="2"/>
        <v>357249.6</v>
      </c>
      <c r="G43" s="67"/>
      <c r="H43" s="245">
        <f>'[1]Targets sorted by SC'!D42</f>
        <v>75000</v>
      </c>
      <c r="I43" s="245">
        <f>'[1]Targets sorted by SC'!E42</f>
        <v>19851.240000000002</v>
      </c>
      <c r="J43" s="245">
        <f>'[1]Targets sorted by SC'!F42</f>
        <v>0</v>
      </c>
      <c r="K43" s="245">
        <f>'[1]Targets sorted by SC'!G42</f>
        <v>60000</v>
      </c>
      <c r="L43" s="245">
        <f>'[1]Targets sorted by SC'!H42</f>
        <v>22576.6</v>
      </c>
      <c r="M43" s="245">
        <f>'[1]Targets sorted by SC'!I42</f>
        <v>0</v>
      </c>
      <c r="N43" s="245">
        <f>'[1]Targets sorted by SC'!J42</f>
        <v>245000</v>
      </c>
      <c r="O43" s="245">
        <f>'[1]Targets sorted by SC'!K42</f>
        <v>69059.38</v>
      </c>
      <c r="P43" s="245">
        <f>'[1]Targets sorted by SC'!L42</f>
        <v>0</v>
      </c>
      <c r="Q43" s="245">
        <f>'[1]Targets sorted by SC'!M42</f>
        <v>39613.250745892692</v>
      </c>
      <c r="R43" s="245">
        <f>'[1]Targets sorted by SC'!N42</f>
        <v>5998.38</v>
      </c>
      <c r="S43" s="90"/>
      <c r="T43" s="217"/>
      <c r="U43" s="35">
        <f t="shared" si="0"/>
        <v>0</v>
      </c>
      <c r="V43" s="35"/>
      <c r="W43" s="35"/>
      <c r="X43" s="35"/>
      <c r="Y43" s="35"/>
      <c r="Z43" s="226"/>
      <c r="AA43" s="90"/>
      <c r="AB43" s="133"/>
      <c r="AC43" s="133"/>
      <c r="AD43" s="133"/>
      <c r="AE43" s="115"/>
      <c r="AF43" s="267">
        <v>0</v>
      </c>
      <c r="AG43" s="261">
        <v>247243</v>
      </c>
      <c r="AH43" s="262">
        <v>0</v>
      </c>
      <c r="AI43" s="271">
        <v>239764</v>
      </c>
      <c r="AJ43" s="264">
        <v>0</v>
      </c>
      <c r="AK43" s="139"/>
      <c r="AL43" s="25"/>
      <c r="AM43" s="18"/>
      <c r="AN43" s="25"/>
      <c r="AO43" s="25"/>
    </row>
    <row r="44" spans="1:41" s="6" customFormat="1" ht="25.5" customHeight="1" x14ac:dyDescent="0.25">
      <c r="A44" s="100" t="s">
        <v>39</v>
      </c>
      <c r="B44" s="84" t="s">
        <v>95</v>
      </c>
      <c r="C44" s="177" t="s">
        <v>106</v>
      </c>
      <c r="D44" s="94" t="s">
        <v>114</v>
      </c>
      <c r="E44" s="31">
        <f t="shared" si="1"/>
        <v>277500.68754663598</v>
      </c>
      <c r="F44" s="213">
        <f t="shared" si="2"/>
        <v>75057.760000000009</v>
      </c>
      <c r="G44" s="67"/>
      <c r="H44" s="245">
        <f>'[1]Targets sorted by SC'!D43</f>
        <v>0</v>
      </c>
      <c r="I44" s="245">
        <f>'[1]Targets sorted by SC'!E43</f>
        <v>0</v>
      </c>
      <c r="J44" s="245">
        <f>'[1]Targets sorted by SC'!F43</f>
        <v>0</v>
      </c>
      <c r="K44" s="245">
        <f>'[1]Targets sorted by SC'!G43</f>
        <v>0</v>
      </c>
      <c r="L44" s="245">
        <f>'[1]Targets sorted by SC'!H43</f>
        <v>0</v>
      </c>
      <c r="M44" s="245">
        <f>'[1]Targets sorted by SC'!I43</f>
        <v>0</v>
      </c>
      <c r="N44" s="245">
        <f>'[1]Targets sorted by SC'!J43</f>
        <v>154000</v>
      </c>
      <c r="O44" s="245">
        <f>'[1]Targets sorted by SC'!K43</f>
        <v>69059.38</v>
      </c>
      <c r="P44" s="245">
        <f>'[1]Targets sorted by SC'!L43</f>
        <v>16000</v>
      </c>
      <c r="Q44" s="245">
        <f>'[1]Targets sorted by SC'!M43</f>
        <v>18574.687546636014</v>
      </c>
      <c r="R44" s="245">
        <f>'[1]Targets sorted by SC'!N43</f>
        <v>5998.38</v>
      </c>
      <c r="S44" s="90"/>
      <c r="T44" s="217"/>
      <c r="U44" s="35">
        <f t="shared" si="0"/>
        <v>0</v>
      </c>
      <c r="V44" s="35"/>
      <c r="W44" s="35"/>
      <c r="X44" s="35"/>
      <c r="Y44" s="35"/>
      <c r="Z44" s="226"/>
      <c r="AA44" s="90"/>
      <c r="AB44" s="133"/>
      <c r="AC44" s="133"/>
      <c r="AD44" s="133"/>
      <c r="AE44" s="115"/>
      <c r="AF44" s="267">
        <v>0</v>
      </c>
      <c r="AG44" s="261">
        <v>13420</v>
      </c>
      <c r="AH44" s="262">
        <v>0</v>
      </c>
      <c r="AI44" s="265">
        <v>0</v>
      </c>
      <c r="AJ44" s="264">
        <v>75506</v>
      </c>
      <c r="AK44" s="49"/>
      <c r="AL44" s="9"/>
      <c r="AM44" s="25"/>
      <c r="AN44" s="25"/>
      <c r="AO44" s="25"/>
    </row>
    <row r="45" spans="1:41" s="6" customFormat="1" x14ac:dyDescent="0.25">
      <c r="A45" s="100" t="s">
        <v>44</v>
      </c>
      <c r="B45" s="86" t="s">
        <v>96</v>
      </c>
      <c r="C45" s="177" t="str">
        <f>$C$3</f>
        <v>AK</v>
      </c>
      <c r="D45" s="94" t="s">
        <v>112</v>
      </c>
      <c r="E45" s="31">
        <f t="shared" si="1"/>
        <v>0</v>
      </c>
      <c r="F45" s="213">
        <f t="shared" si="2"/>
        <v>0</v>
      </c>
      <c r="G45" s="67"/>
      <c r="H45" s="245">
        <f>'[1]Targets sorted by SC'!D44</f>
        <v>0</v>
      </c>
      <c r="I45" s="245">
        <f>'[1]Targets sorted by SC'!E44</f>
        <v>0</v>
      </c>
      <c r="J45" s="245">
        <f>'[1]Targets sorted by SC'!F44</f>
        <v>0</v>
      </c>
      <c r="K45" s="245">
        <f>'[1]Targets sorted by SC'!G44</f>
        <v>0</v>
      </c>
      <c r="L45" s="245">
        <f>'[1]Targets sorted by SC'!H44</f>
        <v>0</v>
      </c>
      <c r="M45" s="245">
        <f>'[1]Targets sorted by SC'!I44</f>
        <v>0</v>
      </c>
      <c r="N45" s="245">
        <f>'[1]Targets sorted by SC'!J44</f>
        <v>0</v>
      </c>
      <c r="O45" s="245">
        <f>'[1]Targets sorted by SC'!K44</f>
        <v>0</v>
      </c>
      <c r="P45" s="245">
        <f>'[1]Targets sorted by SC'!L44</f>
        <v>0</v>
      </c>
      <c r="Q45" s="245">
        <f>'[1]Targets sorted by SC'!M44</f>
        <v>0</v>
      </c>
      <c r="R45" s="245">
        <f>'[1]Targets sorted by SC'!N44</f>
        <v>0</v>
      </c>
      <c r="S45" s="175"/>
      <c r="T45" s="217"/>
      <c r="U45" s="35">
        <f t="shared" si="0"/>
        <v>0</v>
      </c>
      <c r="V45" s="35"/>
      <c r="W45" s="35"/>
      <c r="X45" s="35"/>
      <c r="Y45" s="35"/>
      <c r="Z45" s="226"/>
      <c r="AA45" s="90"/>
      <c r="AB45" s="133"/>
      <c r="AC45" s="133"/>
      <c r="AD45" s="133"/>
      <c r="AE45" s="115"/>
      <c r="AF45" s="267">
        <v>0</v>
      </c>
      <c r="AG45" s="261">
        <v>0</v>
      </c>
      <c r="AH45" s="261">
        <v>0</v>
      </c>
      <c r="AI45" s="265">
        <v>0</v>
      </c>
      <c r="AJ45" s="264">
        <v>0</v>
      </c>
      <c r="AK45" s="49"/>
      <c r="AL45" s="9"/>
      <c r="AM45" s="25"/>
      <c r="AN45" s="25"/>
      <c r="AO45" s="25"/>
    </row>
    <row r="46" spans="1:41" s="6" customFormat="1" x14ac:dyDescent="0.25">
      <c r="A46" s="100" t="s">
        <v>33</v>
      </c>
      <c r="B46" s="84" t="s">
        <v>97</v>
      </c>
      <c r="C46" s="177" t="s">
        <v>105</v>
      </c>
      <c r="D46" s="94" t="s">
        <v>114</v>
      </c>
      <c r="E46" s="31">
        <f t="shared" si="1"/>
        <v>582526.27318363916</v>
      </c>
      <c r="F46" s="213">
        <f t="shared" si="2"/>
        <v>114852.76000000001</v>
      </c>
      <c r="G46" s="167"/>
      <c r="H46" s="245">
        <f>'[1]Targets sorted by SC'!D45</f>
        <v>0</v>
      </c>
      <c r="I46" s="245">
        <f>'[1]Targets sorted by SC'!E45</f>
        <v>0</v>
      </c>
      <c r="J46" s="245">
        <f>'[1]Targets sorted by SC'!F45</f>
        <v>0</v>
      </c>
      <c r="K46" s="245">
        <f>'[1]Targets sorted by SC'!G45</f>
        <v>0</v>
      </c>
      <c r="L46" s="245">
        <f>'[1]Targets sorted by SC'!H45</f>
        <v>0</v>
      </c>
      <c r="M46" s="245">
        <f>'[1]Targets sorted by SC'!I45</f>
        <v>0</v>
      </c>
      <c r="N46" s="245">
        <f>'[1]Targets sorted by SC'!J45</f>
        <v>241000</v>
      </c>
      <c r="O46" s="245">
        <f>'[1]Targets sorted by SC'!K45</f>
        <v>69059.38</v>
      </c>
      <c r="P46" s="245">
        <f>'[1]Targets sorted by SC'!L45</f>
        <v>15500</v>
      </c>
      <c r="Q46" s="245">
        <f>'[1]Targets sorted by SC'!M45</f>
        <v>27283.273183639085</v>
      </c>
      <c r="R46" s="245">
        <f>'[1]Targets sorted by SC'!N45</f>
        <v>5998.38</v>
      </c>
      <c r="S46" s="197"/>
      <c r="T46" s="220"/>
      <c r="U46" s="25">
        <f t="shared" si="0"/>
        <v>0</v>
      </c>
      <c r="V46" s="25"/>
      <c r="W46" s="25"/>
      <c r="X46" s="25"/>
      <c r="Y46" s="25"/>
      <c r="Z46" s="229"/>
      <c r="AA46" s="197"/>
      <c r="AB46" s="200"/>
      <c r="AC46" s="200"/>
      <c r="AD46" s="200"/>
      <c r="AE46" s="167"/>
      <c r="AF46" s="267">
        <v>182853</v>
      </c>
      <c r="AG46" s="261">
        <v>115890</v>
      </c>
      <c r="AH46" s="262">
        <v>0</v>
      </c>
      <c r="AI46" s="270">
        <v>39795</v>
      </c>
      <c r="AJ46" s="264">
        <v>0</v>
      </c>
      <c r="AK46" s="10"/>
      <c r="AM46" s="25"/>
      <c r="AN46" s="18"/>
      <c r="AO46" s="18"/>
    </row>
    <row r="47" spans="1:41" s="6" customFormat="1" ht="12.9" customHeight="1" x14ac:dyDescent="0.3">
      <c r="A47" s="100" t="s">
        <v>15</v>
      </c>
      <c r="B47" s="84" t="s">
        <v>98</v>
      </c>
      <c r="C47" s="177" t="s">
        <v>102</v>
      </c>
      <c r="D47" s="94" t="s">
        <v>112</v>
      </c>
      <c r="E47" s="31">
        <f t="shared" si="1"/>
        <v>272207.1283743456</v>
      </c>
      <c r="F47" s="213">
        <f t="shared" si="2"/>
        <v>102720.91</v>
      </c>
      <c r="G47" s="67"/>
      <c r="H47" s="245">
        <f>'[1]Targets sorted by SC'!D46</f>
        <v>0</v>
      </c>
      <c r="I47" s="245">
        <f>'[1]Targets sorted by SC'!E46</f>
        <v>0</v>
      </c>
      <c r="J47" s="245">
        <f>'[1]Targets sorted by SC'!F46</f>
        <v>0</v>
      </c>
      <c r="K47" s="245">
        <f>'[1]Targets sorted by SC'!G46</f>
        <v>0</v>
      </c>
      <c r="L47" s="245">
        <f>'[1]Targets sorted by SC'!H46</f>
        <v>0</v>
      </c>
      <c r="M47" s="245">
        <f>'[1]Targets sorted by SC'!I46</f>
        <v>0</v>
      </c>
      <c r="N47" s="245">
        <f>'[1]Targets sorted by SC'!J46</f>
        <v>25500</v>
      </c>
      <c r="O47" s="245">
        <f>'[1]Targets sorted by SC'!K46</f>
        <v>4122.72</v>
      </c>
      <c r="P47" s="245">
        <f>'[1]Targets sorted by SC'!L46</f>
        <v>0</v>
      </c>
      <c r="Q47" s="245">
        <f>'[1]Targets sorted by SC'!M46</f>
        <v>21652.128374345622</v>
      </c>
      <c r="R47" s="245">
        <f>'[1]Targets sorted by SC'!N46</f>
        <v>2999.19</v>
      </c>
      <c r="S47" s="175"/>
      <c r="T47" s="217"/>
      <c r="U47" s="35">
        <f t="shared" si="0"/>
        <v>0</v>
      </c>
      <c r="V47" s="35"/>
      <c r="W47" s="35"/>
      <c r="X47" s="35"/>
      <c r="Y47" s="35"/>
      <c r="Z47" s="226"/>
      <c r="AA47" s="90"/>
      <c r="AB47" s="133"/>
      <c r="AC47" s="133"/>
      <c r="AD47" s="133"/>
      <c r="AE47" s="115"/>
      <c r="AF47" s="267">
        <v>0</v>
      </c>
      <c r="AG47" s="262">
        <v>104623</v>
      </c>
      <c r="AH47" s="262">
        <v>0</v>
      </c>
      <c r="AI47" s="265">
        <v>95599</v>
      </c>
      <c r="AJ47" s="264">
        <v>120432</v>
      </c>
      <c r="AK47" s="49"/>
      <c r="AL47" s="9"/>
      <c r="AM47" s="18"/>
      <c r="AN47" s="79"/>
      <c r="AO47" s="83"/>
    </row>
    <row r="48" spans="1:41" s="6" customFormat="1" x14ac:dyDescent="0.25">
      <c r="A48" s="100" t="s">
        <v>99</v>
      </c>
      <c r="B48" s="86" t="s">
        <v>100</v>
      </c>
      <c r="C48" s="177" t="s">
        <v>25</v>
      </c>
      <c r="D48" s="94" t="s">
        <v>112</v>
      </c>
      <c r="E48" s="31">
        <f t="shared" si="1"/>
        <v>0</v>
      </c>
      <c r="F48" s="213">
        <f t="shared" si="2"/>
        <v>0</v>
      </c>
      <c r="G48" s="67"/>
      <c r="H48" s="245">
        <f>'[1]Targets sorted by SC'!D47</f>
        <v>0</v>
      </c>
      <c r="I48" s="245">
        <f>'[1]Targets sorted by SC'!E47</f>
        <v>0</v>
      </c>
      <c r="J48" s="245">
        <f>'[1]Targets sorted by SC'!F47</f>
        <v>0</v>
      </c>
      <c r="K48" s="245">
        <f>'[1]Targets sorted by SC'!G47</f>
        <v>0</v>
      </c>
      <c r="L48" s="245">
        <f>'[1]Targets sorted by SC'!H47</f>
        <v>0</v>
      </c>
      <c r="M48" s="245">
        <f>'[1]Targets sorted by SC'!I47</f>
        <v>0</v>
      </c>
      <c r="N48" s="245">
        <f>'[1]Targets sorted by SC'!J47</f>
        <v>0</v>
      </c>
      <c r="O48" s="245">
        <f>'[1]Targets sorted by SC'!K47</f>
        <v>0</v>
      </c>
      <c r="P48" s="245">
        <f>'[1]Targets sorted by SC'!L47</f>
        <v>0</v>
      </c>
      <c r="Q48" s="245">
        <f>'[1]Targets sorted by SC'!M47</f>
        <v>0</v>
      </c>
      <c r="R48" s="245">
        <f>'[1]Targets sorted by SC'!N47</f>
        <v>0</v>
      </c>
      <c r="S48" s="175"/>
      <c r="T48" s="217"/>
      <c r="U48" s="35">
        <f t="shared" si="0"/>
        <v>0</v>
      </c>
      <c r="V48" s="35"/>
      <c r="W48" s="35"/>
      <c r="X48" s="35"/>
      <c r="Y48" s="35"/>
      <c r="Z48" s="226"/>
      <c r="AA48" s="90"/>
      <c r="AB48" s="133"/>
      <c r="AC48" s="133"/>
      <c r="AD48" s="133"/>
      <c r="AE48" s="115"/>
      <c r="AF48" s="267">
        <v>0</v>
      </c>
      <c r="AG48" s="261">
        <v>0</v>
      </c>
      <c r="AH48" s="262">
        <v>0</v>
      </c>
      <c r="AI48" s="265">
        <v>0</v>
      </c>
      <c r="AJ48" s="264">
        <v>0</v>
      </c>
      <c r="AK48" s="49"/>
      <c r="AL48" s="9"/>
      <c r="AM48" s="25"/>
      <c r="AN48" s="25"/>
      <c r="AO48" s="25"/>
    </row>
    <row r="49" spans="1:43" s="6" customFormat="1" ht="13.5" customHeight="1" thickBot="1" x14ac:dyDescent="0.35">
      <c r="A49" s="101" t="s">
        <v>32</v>
      </c>
      <c r="B49" s="95" t="s">
        <v>101</v>
      </c>
      <c r="C49" s="96" t="s">
        <v>103</v>
      </c>
      <c r="D49" s="129" t="s">
        <v>113</v>
      </c>
      <c r="E49" s="31">
        <f t="shared" si="1"/>
        <v>146301.90295090206</v>
      </c>
      <c r="F49" s="213">
        <f t="shared" si="2"/>
        <v>29698.51</v>
      </c>
      <c r="G49" s="196"/>
      <c r="H49" s="245">
        <f>'[1]Targets sorted by SC'!D48</f>
        <v>0</v>
      </c>
      <c r="I49" s="245">
        <f>'[1]Targets sorted by SC'!E48</f>
        <v>0</v>
      </c>
      <c r="J49" s="245">
        <f>'[1]Targets sorted by SC'!F48</f>
        <v>0</v>
      </c>
      <c r="K49" s="245">
        <f>'[1]Targets sorted by SC'!G48</f>
        <v>0</v>
      </c>
      <c r="L49" s="245">
        <f>'[1]Targets sorted by SC'!H48</f>
        <v>0</v>
      </c>
      <c r="M49" s="245">
        <f>'[1]Targets sorted by SC'!I48</f>
        <v>0</v>
      </c>
      <c r="N49" s="245">
        <f>'[1]Targets sorted by SC'!J48</f>
        <v>122000</v>
      </c>
      <c r="O49" s="245">
        <f>'[1]Targets sorted by SC'!K48</f>
        <v>26699.32</v>
      </c>
      <c r="P49" s="245">
        <f>'[1]Targets sorted by SC'!L48</f>
        <v>0</v>
      </c>
      <c r="Q49" s="245">
        <f>'[1]Targets sorted by SC'!M48</f>
        <v>24301.902950902062</v>
      </c>
      <c r="R49" s="245">
        <f>'[1]Targets sorted by SC'!N48</f>
        <v>2999.19</v>
      </c>
      <c r="S49" s="198"/>
      <c r="T49" s="221"/>
      <c r="U49" s="199">
        <f t="shared" si="0"/>
        <v>0</v>
      </c>
      <c r="V49" s="199"/>
      <c r="W49" s="199"/>
      <c r="X49" s="199"/>
      <c r="Y49" s="199"/>
      <c r="Z49" s="230"/>
      <c r="AA49" s="198"/>
      <c r="AB49" s="132"/>
      <c r="AC49" s="132"/>
      <c r="AD49" s="132"/>
      <c r="AE49" s="115"/>
      <c r="AF49" s="272">
        <v>0</v>
      </c>
      <c r="AG49" s="273">
        <v>0</v>
      </c>
      <c r="AH49" s="274">
        <v>0</v>
      </c>
      <c r="AI49" s="275">
        <v>0</v>
      </c>
      <c r="AJ49" s="276">
        <v>0</v>
      </c>
      <c r="AK49" s="139"/>
      <c r="AL49" s="25"/>
      <c r="AM49" s="18"/>
      <c r="AN49" s="75"/>
      <c r="AO49" s="25"/>
    </row>
    <row r="50" spans="1:43" s="127" customFormat="1" ht="25.35" customHeight="1" thickBot="1" x14ac:dyDescent="0.3">
      <c r="B50" s="292" t="s">
        <v>142</v>
      </c>
      <c r="C50" s="293"/>
      <c r="D50" s="294"/>
      <c r="E50" s="122">
        <f t="shared" si="1"/>
        <v>12166598.610202033</v>
      </c>
      <c r="F50" s="122">
        <f t="shared" si="2"/>
        <v>3471082.3500000006</v>
      </c>
      <c r="G50" s="211">
        <f t="shared" ref="G50:AJ50" si="3">SUM(G3:G49)</f>
        <v>0</v>
      </c>
      <c r="H50" s="204">
        <f t="shared" si="3"/>
        <v>1521000</v>
      </c>
      <c r="I50" s="204">
        <f t="shared" si="3"/>
        <v>569496.19999999995</v>
      </c>
      <c r="J50" s="204">
        <f t="shared" si="3"/>
        <v>57000</v>
      </c>
      <c r="K50" s="204">
        <f t="shared" si="3"/>
        <v>234500</v>
      </c>
      <c r="L50" s="204">
        <f t="shared" si="3"/>
        <v>90306.4</v>
      </c>
      <c r="M50" s="204">
        <f t="shared" si="3"/>
        <v>3200</v>
      </c>
      <c r="N50" s="204">
        <f t="shared" si="3"/>
        <v>4456200</v>
      </c>
      <c r="O50" s="204">
        <f t="shared" si="3"/>
        <v>1613615.3400000003</v>
      </c>
      <c r="P50" s="204">
        <f t="shared" si="3"/>
        <v>278700</v>
      </c>
      <c r="Q50" s="204">
        <f t="shared" si="3"/>
        <v>632403.61020203354</v>
      </c>
      <c r="R50" s="204">
        <f t="shared" si="3"/>
        <v>116968.41000000003</v>
      </c>
      <c r="S50" s="205">
        <f t="shared" si="3"/>
        <v>0</v>
      </c>
      <c r="T50" s="222">
        <f t="shared" si="3"/>
        <v>0</v>
      </c>
      <c r="U50" s="204">
        <f t="shared" si="3"/>
        <v>0</v>
      </c>
      <c r="V50" s="204">
        <f t="shared" si="3"/>
        <v>0</v>
      </c>
      <c r="W50" s="204">
        <f t="shared" si="3"/>
        <v>0</v>
      </c>
      <c r="X50" s="204">
        <f t="shared" si="3"/>
        <v>0</v>
      </c>
      <c r="Y50" s="204">
        <f t="shared" si="3"/>
        <v>0</v>
      </c>
      <c r="Z50" s="231">
        <f t="shared" ref="Z50" si="4">SUM(Z3:Z49)</f>
        <v>0</v>
      </c>
      <c r="AA50" s="205"/>
      <c r="AB50" s="212">
        <f t="shared" si="3"/>
        <v>0</v>
      </c>
      <c r="AC50" s="211"/>
      <c r="AD50" s="211">
        <f t="shared" si="3"/>
        <v>0</v>
      </c>
      <c r="AE50" s="248">
        <f t="shared" ref="AE50" si="5">SUM(AE3:AE49)</f>
        <v>0</v>
      </c>
      <c r="AF50" s="277">
        <f t="shared" si="3"/>
        <v>1730493</v>
      </c>
      <c r="AG50" s="277">
        <f t="shared" si="3"/>
        <v>1757717</v>
      </c>
      <c r="AH50" s="277">
        <f t="shared" si="3"/>
        <v>0</v>
      </c>
      <c r="AI50" s="278">
        <f t="shared" si="3"/>
        <v>1080696</v>
      </c>
      <c r="AJ50" s="278">
        <f t="shared" si="3"/>
        <v>1495385</v>
      </c>
      <c r="AM50" s="113"/>
      <c r="AN50" s="119"/>
      <c r="AO50" s="119"/>
      <c r="AQ50" s="125"/>
    </row>
    <row r="51" spans="1:43" x14ac:dyDescent="0.25">
      <c r="A51" s="97" t="s">
        <v>4</v>
      </c>
      <c r="C51" s="4"/>
      <c r="D51" s="4"/>
      <c r="E51" s="105"/>
      <c r="F51" s="5"/>
      <c r="G51" s="7"/>
      <c r="H51" s="6"/>
      <c r="I51" s="6"/>
      <c r="J51" s="6"/>
      <c r="K51" s="6"/>
      <c r="L51" s="29"/>
      <c r="M51" s="29"/>
      <c r="N51" s="29"/>
      <c r="O51" s="6"/>
      <c r="P51" s="6"/>
      <c r="Q51" s="6"/>
      <c r="R51" s="6"/>
      <c r="S51" s="8"/>
      <c r="T51" s="223"/>
      <c r="U51" s="6"/>
      <c r="V51" s="6"/>
      <c r="W51" s="6"/>
      <c r="X51" s="6"/>
      <c r="Y51" s="6"/>
      <c r="Z51" s="232"/>
      <c r="AA51" s="8"/>
      <c r="AB51" s="131"/>
      <c r="AC51" s="7"/>
      <c r="AD51" s="7"/>
      <c r="AE51" s="147"/>
      <c r="AF51" s="83"/>
      <c r="AG51" s="24"/>
      <c r="AH51" s="24"/>
      <c r="AI51" s="51"/>
      <c r="AJ51" s="147"/>
      <c r="AK51" s="6"/>
      <c r="AL51" s="6"/>
      <c r="AM51" s="6"/>
      <c r="AN51" s="6"/>
      <c r="AO51" s="6"/>
      <c r="AP51" s="6"/>
      <c r="AQ51"/>
    </row>
    <row r="52" spans="1:43" x14ac:dyDescent="0.25">
      <c r="A52" s="98" t="s">
        <v>7</v>
      </c>
      <c r="B52" s="4"/>
      <c r="C52" s="4"/>
      <c r="D52" s="4"/>
      <c r="E52" s="31">
        <f>SUM(G52,H52,J52,K52,M52,N52,P52,Q52,S52,T52,V52,X52,Z52:AE52,AF52,AG52,AH52,AJ52)</f>
        <v>723945</v>
      </c>
      <c r="F52" s="5">
        <f t="shared" ref="F52:F62" si="6">SUM(I52,L52,O52,R52,W52,Y52,AI52)</f>
        <v>0</v>
      </c>
      <c r="G52" s="284">
        <v>191303</v>
      </c>
      <c r="H52" s="177" t="s">
        <v>7</v>
      </c>
      <c r="I52" s="179"/>
      <c r="J52" s="4"/>
      <c r="K52" s="4"/>
      <c r="L52" s="29"/>
      <c r="M52" s="29"/>
      <c r="N52" s="29"/>
      <c r="O52" s="6"/>
      <c r="P52" s="6"/>
      <c r="Q52" s="6"/>
      <c r="R52" s="6"/>
      <c r="S52" s="8"/>
      <c r="T52" s="223"/>
      <c r="U52" s="6"/>
      <c r="V52" s="6"/>
      <c r="W52" s="6"/>
      <c r="X52" s="6"/>
      <c r="Y52" s="6"/>
      <c r="Z52" s="232"/>
      <c r="AA52" s="8"/>
      <c r="AB52" s="131"/>
      <c r="AC52" s="7"/>
      <c r="AD52" s="7"/>
      <c r="AE52" s="131"/>
      <c r="AF52" s="83">
        <v>205072</v>
      </c>
      <c r="AG52" s="191" t="s">
        <v>168</v>
      </c>
      <c r="AI52" s="45"/>
      <c r="AJ52" s="117">
        <v>327570</v>
      </c>
      <c r="AK52" s="6"/>
      <c r="AL52" s="6"/>
      <c r="AM52" s="9"/>
      <c r="AN52" s="68"/>
      <c r="AO52" s="6"/>
      <c r="AP52" s="6"/>
      <c r="AQ52"/>
    </row>
    <row r="53" spans="1:43" x14ac:dyDescent="0.25">
      <c r="A53" s="98" t="s">
        <v>2</v>
      </c>
      <c r="B53" s="4"/>
      <c r="C53" s="4"/>
      <c r="D53" s="4"/>
      <c r="E53" s="31">
        <f t="shared" ref="E53:E65" si="7">SUM(G53,H53,J53,K53,M53,N53,P53,Q53,S53,T53,V53,X53,Z53:AE53,AF53,AG53,AH53,AJ53)</f>
        <v>183116</v>
      </c>
      <c r="F53" s="5">
        <f t="shared" si="6"/>
        <v>0</v>
      </c>
      <c r="G53" s="180">
        <v>183116</v>
      </c>
      <c r="H53" s="177" t="s">
        <v>150</v>
      </c>
      <c r="I53" s="179"/>
      <c r="J53" s="4"/>
      <c r="K53" s="4"/>
      <c r="L53" s="29"/>
      <c r="M53" s="29"/>
      <c r="N53" s="29"/>
      <c r="O53" s="6"/>
      <c r="P53" s="6"/>
      <c r="Q53" s="6"/>
      <c r="R53" s="6"/>
      <c r="S53" s="8"/>
      <c r="T53" s="223"/>
      <c r="U53" s="6"/>
      <c r="V53" s="6"/>
      <c r="W53" s="6"/>
      <c r="X53" s="6"/>
      <c r="Y53" s="6"/>
      <c r="Z53" s="232"/>
      <c r="AA53" s="8"/>
      <c r="AB53" s="131"/>
      <c r="AC53" s="7"/>
      <c r="AD53" s="7"/>
      <c r="AE53" s="131"/>
      <c r="AF53" s="83"/>
      <c r="AG53" s="24"/>
      <c r="AH53" s="102"/>
      <c r="AI53" s="45"/>
      <c r="AJ53" s="117"/>
      <c r="AK53" s="6"/>
      <c r="AL53" s="6"/>
      <c r="AM53" s="9"/>
      <c r="AN53" s="6"/>
      <c r="AO53" s="6"/>
      <c r="AP53" s="6"/>
      <c r="AQ53"/>
    </row>
    <row r="54" spans="1:43" x14ac:dyDescent="0.25">
      <c r="A54" s="98" t="s">
        <v>2</v>
      </c>
      <c r="B54" s="4"/>
      <c r="C54" s="4"/>
      <c r="D54" s="4"/>
      <c r="E54" s="31">
        <f t="shared" si="7"/>
        <v>35000</v>
      </c>
      <c r="F54" s="5">
        <f t="shared" si="6"/>
        <v>0</v>
      </c>
      <c r="G54" s="182">
        <v>10000</v>
      </c>
      <c r="H54" s="177" t="s">
        <v>151</v>
      </c>
      <c r="I54" s="181"/>
      <c r="J54" s="4"/>
      <c r="K54" s="4"/>
      <c r="L54" s="32"/>
      <c r="M54" s="32"/>
      <c r="N54" s="32"/>
      <c r="O54" s="20"/>
      <c r="P54" s="20"/>
      <c r="Q54" s="20"/>
      <c r="R54" s="20"/>
      <c r="S54" s="33"/>
      <c r="T54" s="219"/>
      <c r="U54" s="20"/>
      <c r="V54" s="20"/>
      <c r="W54" s="20"/>
      <c r="X54" s="20"/>
      <c r="Y54" s="20"/>
      <c r="Z54" s="228"/>
      <c r="AA54" s="33"/>
      <c r="AB54" s="114"/>
      <c r="AC54" s="74"/>
      <c r="AD54" s="74"/>
      <c r="AE54" s="114"/>
      <c r="AF54" s="83">
        <v>25000</v>
      </c>
      <c r="AG54" s="24" t="s">
        <v>45</v>
      </c>
      <c r="AH54" s="102"/>
      <c r="AI54" s="40"/>
      <c r="AJ54" s="117"/>
      <c r="AK54" s="6"/>
      <c r="AL54" s="6"/>
      <c r="AM54" s="36"/>
      <c r="AN54" s="6"/>
      <c r="AO54" s="6"/>
      <c r="AP54" s="6"/>
    </row>
    <row r="55" spans="1:43" x14ac:dyDescent="0.25">
      <c r="A55" s="98" t="s">
        <v>2</v>
      </c>
      <c r="B55" s="4"/>
      <c r="C55" s="4"/>
      <c r="D55" s="4"/>
      <c r="E55" s="31">
        <f t="shared" si="7"/>
        <v>71000</v>
      </c>
      <c r="F55" s="5">
        <f t="shared" si="6"/>
        <v>0</v>
      </c>
      <c r="G55" s="178">
        <v>6000</v>
      </c>
      <c r="H55" s="177" t="s">
        <v>152</v>
      </c>
      <c r="I55" s="181"/>
      <c r="J55" s="4"/>
      <c r="K55" s="4"/>
      <c r="L55" s="32"/>
      <c r="M55" s="32"/>
      <c r="N55" s="32"/>
      <c r="O55" s="20"/>
      <c r="P55" s="20"/>
      <c r="Q55" s="20"/>
      <c r="R55" s="20"/>
      <c r="S55" s="33"/>
      <c r="T55" s="219"/>
      <c r="U55" s="20"/>
      <c r="V55" s="20"/>
      <c r="W55" s="20"/>
      <c r="X55" s="20"/>
      <c r="Y55" s="20"/>
      <c r="Z55" s="228"/>
      <c r="AA55" s="33"/>
      <c r="AB55" s="114"/>
      <c r="AC55" s="74"/>
      <c r="AD55" s="74"/>
      <c r="AE55" s="114"/>
      <c r="AF55" s="3">
        <v>65000</v>
      </c>
      <c r="AG55" s="244" t="s">
        <v>181</v>
      </c>
      <c r="AH55" s="102"/>
      <c r="AI55" s="46"/>
      <c r="AJ55" s="117"/>
      <c r="AK55" s="41"/>
      <c r="AL55" s="6"/>
      <c r="AM55" s="9"/>
      <c r="AN55" s="6"/>
      <c r="AO55" s="6"/>
      <c r="AP55" s="6"/>
    </row>
    <row r="56" spans="1:43" x14ac:dyDescent="0.25">
      <c r="A56" s="98" t="s">
        <v>2</v>
      </c>
      <c r="B56" s="4"/>
      <c r="C56" s="4"/>
      <c r="D56" s="4"/>
      <c r="E56" s="31">
        <f t="shared" si="7"/>
        <v>45000</v>
      </c>
      <c r="F56" s="5">
        <f t="shared" si="6"/>
        <v>0</v>
      </c>
      <c r="G56" s="178">
        <v>35000</v>
      </c>
      <c r="H56" s="177" t="s">
        <v>153</v>
      </c>
      <c r="I56" s="181"/>
      <c r="J56" s="4"/>
      <c r="K56" s="4"/>
      <c r="L56" s="32"/>
      <c r="M56" s="32"/>
      <c r="N56" s="32"/>
      <c r="O56" s="6"/>
      <c r="P56" s="20"/>
      <c r="Q56" s="20"/>
      <c r="R56" s="20"/>
      <c r="S56" s="33"/>
      <c r="T56" s="219"/>
      <c r="U56" s="20"/>
      <c r="V56" s="20"/>
      <c r="W56" s="20"/>
      <c r="X56" s="20"/>
      <c r="Y56" s="20"/>
      <c r="Z56" s="228"/>
      <c r="AA56" s="33"/>
      <c r="AB56" s="114"/>
      <c r="AC56" s="74"/>
      <c r="AD56" s="74"/>
      <c r="AE56" s="114"/>
      <c r="AF56" s="215">
        <v>10000</v>
      </c>
      <c r="AG56" s="18" t="s">
        <v>164</v>
      </c>
      <c r="AH56" s="102"/>
      <c r="AI56" s="8"/>
      <c r="AJ56" s="117"/>
      <c r="AK56" s="9"/>
      <c r="AL56" s="9"/>
      <c r="AM56" s="9"/>
      <c r="AN56" s="6"/>
      <c r="AO56" s="9"/>
      <c r="AP56" s="6"/>
    </row>
    <row r="57" spans="1:43" x14ac:dyDescent="0.25">
      <c r="A57" s="98" t="s">
        <v>2</v>
      </c>
      <c r="B57" s="4"/>
      <c r="C57" s="4"/>
      <c r="D57" s="4"/>
      <c r="E57" s="31">
        <f t="shared" si="7"/>
        <v>191884</v>
      </c>
      <c r="F57" s="5">
        <f t="shared" si="6"/>
        <v>0</v>
      </c>
      <c r="G57" s="178">
        <v>9000</v>
      </c>
      <c r="H57" s="283" t="s">
        <v>184</v>
      </c>
      <c r="I57" s="181"/>
      <c r="J57" s="4"/>
      <c r="K57" s="4"/>
      <c r="L57" s="32"/>
      <c r="M57" s="32"/>
      <c r="N57" s="32"/>
      <c r="O57" s="20"/>
      <c r="P57" s="20"/>
      <c r="Q57" s="20"/>
      <c r="R57" s="20"/>
      <c r="S57" s="33"/>
      <c r="T57" s="219"/>
      <c r="U57" s="20"/>
      <c r="V57" s="20"/>
      <c r="W57" s="20"/>
      <c r="X57" s="20"/>
      <c r="Y57" s="20"/>
      <c r="Z57" s="228"/>
      <c r="AA57" s="33"/>
      <c r="AB57" s="114"/>
      <c r="AC57" s="74"/>
      <c r="AD57" s="74"/>
      <c r="AE57" s="114"/>
      <c r="AF57" s="189">
        <f>97358+5000+3481</f>
        <v>105839</v>
      </c>
      <c r="AG57" s="191" t="s">
        <v>165</v>
      </c>
      <c r="AH57" s="6"/>
      <c r="AI57" s="8"/>
      <c r="AJ57" s="117">
        <f>107045-30000</f>
        <v>77045</v>
      </c>
      <c r="AK57" s="41"/>
      <c r="AL57" s="9"/>
      <c r="AM57" s="9"/>
      <c r="AN57" s="9"/>
      <c r="AO57" s="35"/>
      <c r="AP57" s="6"/>
    </row>
    <row r="58" spans="1:43" x14ac:dyDescent="0.25">
      <c r="A58" s="98" t="s">
        <v>2</v>
      </c>
      <c r="B58" s="4"/>
      <c r="C58" s="4"/>
      <c r="D58" s="4"/>
      <c r="E58" s="31">
        <f t="shared" si="7"/>
        <v>35434</v>
      </c>
      <c r="F58" s="5">
        <f t="shared" si="6"/>
        <v>0</v>
      </c>
      <c r="G58" s="178"/>
      <c r="H58" s="177"/>
      <c r="I58" s="181"/>
      <c r="J58" s="4"/>
      <c r="K58" s="4"/>
      <c r="L58" s="32"/>
      <c r="M58" s="32"/>
      <c r="N58" s="32"/>
      <c r="O58" s="20"/>
      <c r="P58" s="20"/>
      <c r="Q58" s="20"/>
      <c r="R58" s="20"/>
      <c r="S58" s="33"/>
      <c r="T58" s="219"/>
      <c r="U58" s="20"/>
      <c r="V58" s="20"/>
      <c r="W58" s="20"/>
      <c r="X58" s="20"/>
      <c r="Y58" s="20"/>
      <c r="Z58" s="228"/>
      <c r="AA58" s="33"/>
      <c r="AB58" s="114"/>
      <c r="AC58" s="74"/>
      <c r="AD58" s="74"/>
      <c r="AE58" s="114"/>
      <c r="AF58" s="189">
        <v>35434</v>
      </c>
      <c r="AG58" s="191" t="s">
        <v>166</v>
      </c>
      <c r="AH58" s="6"/>
      <c r="AI58" s="8"/>
      <c r="AJ58" s="131"/>
      <c r="AK58" s="41"/>
      <c r="AL58" s="6"/>
      <c r="AM58" s="37"/>
      <c r="AN58" s="6"/>
      <c r="AO58" s="6"/>
      <c r="AP58" s="6"/>
    </row>
    <row r="59" spans="1:43" x14ac:dyDescent="0.25">
      <c r="A59" s="98"/>
      <c r="B59" s="4"/>
      <c r="C59" s="4"/>
      <c r="D59" s="4"/>
      <c r="E59" s="31">
        <f t="shared" si="7"/>
        <v>9000</v>
      </c>
      <c r="F59" s="5">
        <f t="shared" si="6"/>
        <v>0</v>
      </c>
      <c r="G59" s="178"/>
      <c r="H59" s="177"/>
      <c r="I59" s="181"/>
      <c r="J59" s="4"/>
      <c r="K59" s="4"/>
      <c r="L59" s="32"/>
      <c r="M59" s="32"/>
      <c r="N59" s="32"/>
      <c r="O59" s="20"/>
      <c r="P59" s="20"/>
      <c r="Q59" s="20"/>
      <c r="R59" s="20"/>
      <c r="S59" s="33"/>
      <c r="T59" s="219"/>
      <c r="U59" s="20"/>
      <c r="V59" s="20"/>
      <c r="W59" s="20"/>
      <c r="X59" s="20"/>
      <c r="Y59" s="20"/>
      <c r="Z59" s="228"/>
      <c r="AA59" s="33"/>
      <c r="AB59" s="114"/>
      <c r="AC59" s="74"/>
      <c r="AD59" s="74"/>
      <c r="AE59" s="114"/>
      <c r="AF59" s="255">
        <v>9000</v>
      </c>
      <c r="AG59" s="44" t="s">
        <v>167</v>
      </c>
      <c r="AH59" s="6"/>
      <c r="AI59" s="8"/>
      <c r="AJ59" s="131"/>
      <c r="AK59" s="41"/>
      <c r="AL59" s="6"/>
      <c r="AM59" s="37"/>
      <c r="AN59" s="6"/>
      <c r="AO59" s="6"/>
      <c r="AP59" s="6"/>
    </row>
    <row r="60" spans="1:43" x14ac:dyDescent="0.25">
      <c r="A60" s="97" t="s">
        <v>6</v>
      </c>
      <c r="B60" s="21"/>
      <c r="C60" s="4"/>
      <c r="D60" s="4"/>
      <c r="E60" s="31">
        <f t="shared" si="7"/>
        <v>0</v>
      </c>
      <c r="F60" s="5">
        <f t="shared" si="6"/>
        <v>0</v>
      </c>
      <c r="G60" s="178"/>
      <c r="H60" s="177"/>
      <c r="I60" s="181"/>
      <c r="J60" s="4"/>
      <c r="K60" s="4"/>
      <c r="L60" s="32"/>
      <c r="M60" s="32"/>
      <c r="N60" s="32"/>
      <c r="O60" s="20"/>
      <c r="P60" s="20"/>
      <c r="Q60" s="20"/>
      <c r="R60" s="20"/>
      <c r="S60" s="33"/>
      <c r="T60" s="219"/>
      <c r="U60" s="20"/>
      <c r="V60" s="20"/>
      <c r="W60" s="20"/>
      <c r="X60" s="20"/>
      <c r="Y60" s="20"/>
      <c r="Z60" s="228"/>
      <c r="AA60" s="33"/>
      <c r="AB60" s="114"/>
      <c r="AC60" s="74"/>
      <c r="AD60" s="74"/>
      <c r="AE60" s="114"/>
      <c r="AF60" s="83"/>
      <c r="AG60" s="24"/>
      <c r="AH60" s="48"/>
      <c r="AI60" s="46"/>
      <c r="AJ60" s="131"/>
      <c r="AK60" s="18"/>
      <c r="AL60" s="6"/>
      <c r="AM60" s="9"/>
      <c r="AN60" s="6"/>
      <c r="AO60" s="6"/>
      <c r="AP60" s="6"/>
    </row>
    <row r="61" spans="1:43" x14ac:dyDescent="0.25">
      <c r="A61" s="103" t="s">
        <v>109</v>
      </c>
      <c r="B61" s="4"/>
      <c r="C61" s="4"/>
      <c r="D61" s="4"/>
      <c r="E61" s="31">
        <f t="shared" si="7"/>
        <v>2339590.7569826972</v>
      </c>
      <c r="F61" s="5">
        <f t="shared" si="6"/>
        <v>0</v>
      </c>
      <c r="G61" s="178"/>
      <c r="H61" s="177" t="s">
        <v>154</v>
      </c>
      <c r="I61" s="181"/>
      <c r="J61" s="104"/>
      <c r="K61" s="104"/>
      <c r="L61" s="32"/>
      <c r="M61" s="32"/>
      <c r="N61" s="32"/>
      <c r="O61" s="20"/>
      <c r="P61" s="20"/>
      <c r="Q61" s="20"/>
      <c r="R61" s="20"/>
      <c r="S61" s="33"/>
      <c r="T61" s="219"/>
      <c r="U61" s="20"/>
      <c r="V61" s="20"/>
      <c r="W61" s="20"/>
      <c r="X61" s="20"/>
      <c r="Y61" s="20"/>
      <c r="Z61" s="228"/>
      <c r="AA61" s="33"/>
      <c r="AB61" s="114"/>
      <c r="AC61" s="74"/>
      <c r="AD61" s="74"/>
      <c r="AE61" s="114"/>
      <c r="AF61" s="3">
        <v>2339590.7569826972</v>
      </c>
      <c r="AG61" s="183" t="s">
        <v>47</v>
      </c>
      <c r="AH61" s="24"/>
      <c r="AI61" s="8"/>
      <c r="AJ61" s="131"/>
      <c r="AK61" s="50"/>
      <c r="AL61" s="6"/>
      <c r="AM61" s="9"/>
      <c r="AN61" s="6"/>
      <c r="AO61" s="6"/>
      <c r="AP61" s="6"/>
    </row>
    <row r="62" spans="1:43" s="6" customFormat="1" x14ac:dyDescent="0.25">
      <c r="A62" s="98" t="s">
        <v>5</v>
      </c>
      <c r="B62" s="4"/>
      <c r="C62" s="4"/>
      <c r="D62" s="4"/>
      <c r="E62" s="106"/>
      <c r="F62" s="5">
        <f t="shared" si="6"/>
        <v>0</v>
      </c>
      <c r="G62" s="178"/>
      <c r="H62" s="183"/>
      <c r="I62" s="181"/>
      <c r="J62" s="4"/>
      <c r="K62" s="4"/>
      <c r="L62" s="32"/>
      <c r="M62" s="32"/>
      <c r="N62" s="32"/>
      <c r="O62" s="20"/>
      <c r="P62" s="20"/>
      <c r="Q62" s="20"/>
      <c r="R62" s="20"/>
      <c r="S62" s="33"/>
      <c r="T62" s="219"/>
      <c r="U62" s="20"/>
      <c r="V62" s="20"/>
      <c r="W62" s="20"/>
      <c r="X62" s="20"/>
      <c r="Y62" s="20"/>
      <c r="Z62" s="228"/>
      <c r="AA62" s="33"/>
      <c r="AB62" s="114"/>
      <c r="AC62" s="74"/>
      <c r="AD62" s="74"/>
      <c r="AE62" s="114"/>
      <c r="AF62" s="3">
        <v>2658504.5000000005</v>
      </c>
      <c r="AG62" s="24" t="s">
        <v>182</v>
      </c>
      <c r="AH62" s="24"/>
      <c r="AI62" s="8"/>
      <c r="AJ62" s="131"/>
      <c r="AK62" s="24"/>
      <c r="AM62"/>
      <c r="AN62"/>
      <c r="AO62"/>
      <c r="AP62"/>
      <c r="AQ62"/>
    </row>
    <row r="63" spans="1:43" ht="13.8" thickBot="1" x14ac:dyDescent="0.3">
      <c r="A63" s="107" t="s">
        <v>0</v>
      </c>
      <c r="E63" s="31">
        <f t="shared" si="7"/>
        <v>0</v>
      </c>
      <c r="F63" s="34"/>
      <c r="G63" s="74"/>
      <c r="H63" s="178" t="s">
        <v>110</v>
      </c>
      <c r="I63" s="68"/>
      <c r="J63" s="68"/>
      <c r="K63" s="68"/>
      <c r="L63" s="32"/>
      <c r="M63" s="32"/>
      <c r="N63" s="32"/>
      <c r="O63" s="20"/>
      <c r="P63" s="20"/>
      <c r="Q63" s="20"/>
      <c r="R63" s="20"/>
      <c r="S63" s="33"/>
      <c r="T63" s="224"/>
      <c r="U63" s="20"/>
      <c r="V63" s="20"/>
      <c r="W63" s="20"/>
      <c r="X63" s="20"/>
      <c r="Y63" s="20"/>
      <c r="Z63" s="233"/>
      <c r="AA63" s="33"/>
      <c r="AB63" s="114"/>
      <c r="AC63" s="74"/>
      <c r="AD63" s="74"/>
      <c r="AE63" s="249"/>
      <c r="AF63" s="20"/>
      <c r="AG63" s="178" t="s">
        <v>110</v>
      </c>
      <c r="AH63" s="18"/>
      <c r="AI63" s="137"/>
      <c r="AJ63" s="148"/>
      <c r="AK63" s="24"/>
      <c r="AL63" s="6"/>
      <c r="AM63"/>
      <c r="AN63"/>
      <c r="AO63"/>
      <c r="AP63"/>
      <c r="AQ63"/>
    </row>
    <row r="64" spans="1:43" s="169" customFormat="1" ht="25.35" customHeight="1" thickBot="1" x14ac:dyDescent="0.3">
      <c r="A64" s="172"/>
      <c r="B64" s="295" t="s">
        <v>143</v>
      </c>
      <c r="C64" s="295"/>
      <c r="D64" s="296"/>
      <c r="E64" s="31">
        <f t="shared" si="7"/>
        <v>6292474.2569826972</v>
      </c>
      <c r="F64" s="123">
        <f t="shared" ref="F64:AJ64" si="8">SUM(F51:F63)</f>
        <v>0</v>
      </c>
      <c r="G64" s="144">
        <f>SUM(G51:G63)</f>
        <v>434419</v>
      </c>
      <c r="H64" s="120">
        <f t="shared" si="8"/>
        <v>0</v>
      </c>
      <c r="I64" s="120">
        <f t="shared" si="8"/>
        <v>0</v>
      </c>
      <c r="J64" s="120">
        <f t="shared" si="8"/>
        <v>0</v>
      </c>
      <c r="K64" s="120">
        <f t="shared" si="8"/>
        <v>0</v>
      </c>
      <c r="L64" s="120">
        <f t="shared" si="8"/>
        <v>0</v>
      </c>
      <c r="M64" s="120">
        <f t="shared" si="8"/>
        <v>0</v>
      </c>
      <c r="N64" s="120">
        <f t="shared" si="8"/>
        <v>0</v>
      </c>
      <c r="O64" s="120">
        <f t="shared" si="8"/>
        <v>0</v>
      </c>
      <c r="P64" s="120">
        <f t="shared" si="8"/>
        <v>0</v>
      </c>
      <c r="Q64" s="120">
        <f t="shared" si="8"/>
        <v>0</v>
      </c>
      <c r="R64" s="120">
        <f t="shared" si="8"/>
        <v>0</v>
      </c>
      <c r="S64" s="120">
        <f t="shared" si="8"/>
        <v>0</v>
      </c>
      <c r="T64" s="120">
        <f t="shared" si="8"/>
        <v>0</v>
      </c>
      <c r="U64" s="141">
        <f t="shared" si="8"/>
        <v>0</v>
      </c>
      <c r="V64" s="120">
        <f t="shared" si="8"/>
        <v>0</v>
      </c>
      <c r="W64" s="120">
        <f t="shared" si="8"/>
        <v>0</v>
      </c>
      <c r="X64" s="120">
        <f t="shared" si="8"/>
        <v>0</v>
      </c>
      <c r="Y64" s="185">
        <f t="shared" si="8"/>
        <v>0</v>
      </c>
      <c r="Z64" s="123">
        <f t="shared" ref="Z64" si="9">SUM(Z51:Z63)</f>
        <v>0</v>
      </c>
      <c r="AA64" s="123"/>
      <c r="AB64" s="118">
        <f t="shared" si="8"/>
        <v>0</v>
      </c>
      <c r="AC64" s="126"/>
      <c r="AD64" s="126">
        <f t="shared" si="8"/>
        <v>0</v>
      </c>
      <c r="AE64" s="250">
        <f t="shared" ref="AE64" si="10">SUM(AE51:AE63)</f>
        <v>0</v>
      </c>
      <c r="AF64" s="120">
        <f t="shared" si="8"/>
        <v>5453440.2569826972</v>
      </c>
      <c r="AG64" s="120">
        <f t="shared" si="8"/>
        <v>0</v>
      </c>
      <c r="AH64" s="120">
        <f t="shared" si="8"/>
        <v>0</v>
      </c>
      <c r="AI64" s="123">
        <f t="shared" si="8"/>
        <v>0</v>
      </c>
      <c r="AJ64" s="123">
        <f t="shared" si="8"/>
        <v>404615</v>
      </c>
      <c r="AK64" s="39"/>
      <c r="AL64" s="39"/>
      <c r="AM64" s="39"/>
      <c r="AN64" s="39"/>
      <c r="AO64" s="39"/>
      <c r="AP64" s="39"/>
      <c r="AQ64" s="39"/>
    </row>
    <row r="65" spans="1:43" s="53" customFormat="1" ht="23.4" customHeight="1" thickBot="1" x14ac:dyDescent="0.3">
      <c r="A65" s="234"/>
      <c r="B65" s="297" t="s">
        <v>141</v>
      </c>
      <c r="C65" s="297"/>
      <c r="D65" s="298"/>
      <c r="E65" s="150">
        <f t="shared" si="7"/>
        <v>18459072.867184728</v>
      </c>
      <c r="F65" s="150">
        <f>SUM(F50,F64)</f>
        <v>3471082.3500000006</v>
      </c>
      <c r="G65" s="151">
        <f t="shared" ref="G65:AJ65" si="11">SUM(G50,G64)</f>
        <v>434419</v>
      </c>
      <c r="H65" s="152">
        <f t="shared" si="11"/>
        <v>1521000</v>
      </c>
      <c r="I65" s="152">
        <f t="shared" si="11"/>
        <v>569496.19999999995</v>
      </c>
      <c r="J65" s="152">
        <f t="shared" si="11"/>
        <v>57000</v>
      </c>
      <c r="K65" s="152">
        <f t="shared" si="11"/>
        <v>234500</v>
      </c>
      <c r="L65" s="152">
        <f t="shared" si="11"/>
        <v>90306.4</v>
      </c>
      <c r="M65" s="152">
        <f t="shared" si="11"/>
        <v>3200</v>
      </c>
      <c r="N65" s="152">
        <f t="shared" si="11"/>
        <v>4456200</v>
      </c>
      <c r="O65" s="152">
        <f t="shared" si="11"/>
        <v>1613615.3400000003</v>
      </c>
      <c r="P65" s="152">
        <f t="shared" si="11"/>
        <v>278700</v>
      </c>
      <c r="Q65" s="152">
        <f t="shared" si="11"/>
        <v>632403.61020203354</v>
      </c>
      <c r="R65" s="152">
        <f t="shared" si="11"/>
        <v>116968.41000000003</v>
      </c>
      <c r="S65" s="153">
        <f t="shared" si="11"/>
        <v>0</v>
      </c>
      <c r="T65" s="152">
        <f t="shared" si="11"/>
        <v>0</v>
      </c>
      <c r="U65" s="154">
        <f t="shared" si="11"/>
        <v>0</v>
      </c>
      <c r="V65" s="152">
        <f t="shared" si="11"/>
        <v>0</v>
      </c>
      <c r="W65" s="152">
        <f t="shared" si="11"/>
        <v>0</v>
      </c>
      <c r="X65" s="152">
        <f t="shared" si="11"/>
        <v>0</v>
      </c>
      <c r="Y65" s="186">
        <f t="shared" si="11"/>
        <v>0</v>
      </c>
      <c r="Z65" s="153">
        <f t="shared" ref="Z65" si="12">SUM(Z50,Z64)</f>
        <v>0</v>
      </c>
      <c r="AA65" s="153"/>
      <c r="AB65" s="155">
        <f t="shared" si="11"/>
        <v>0</v>
      </c>
      <c r="AC65" s="214"/>
      <c r="AD65" s="214">
        <f t="shared" si="11"/>
        <v>0</v>
      </c>
      <c r="AE65" s="155">
        <f t="shared" ref="AE65" si="13">SUM(AE50,AE64)</f>
        <v>0</v>
      </c>
      <c r="AF65" s="152">
        <f t="shared" si="11"/>
        <v>7183933.2569826972</v>
      </c>
      <c r="AG65" s="152">
        <f t="shared" si="11"/>
        <v>1757717</v>
      </c>
      <c r="AH65" s="152">
        <f t="shared" si="11"/>
        <v>0</v>
      </c>
      <c r="AI65" s="153">
        <f t="shared" si="11"/>
        <v>1080696</v>
      </c>
      <c r="AJ65" s="156">
        <f t="shared" si="11"/>
        <v>1900000</v>
      </c>
      <c r="AK65" s="42"/>
      <c r="AL65" s="42"/>
      <c r="AM65" s="42"/>
      <c r="AN65" s="42"/>
      <c r="AO65" s="42"/>
      <c r="AP65" s="42"/>
      <c r="AQ65" s="42"/>
    </row>
    <row r="66" spans="1:43" s="160" customFormat="1" ht="23.4" customHeight="1" thickBot="1" x14ac:dyDescent="0.3">
      <c r="A66" s="235"/>
      <c r="B66" s="299" t="s">
        <v>147</v>
      </c>
      <c r="C66" s="299"/>
      <c r="D66" s="300"/>
      <c r="E66" s="157"/>
      <c r="F66" s="158"/>
      <c r="G66" s="320">
        <f>SUM(G65:S65)</f>
        <v>10007808.960202033</v>
      </c>
      <c r="H66" s="313"/>
      <c r="I66" s="313"/>
      <c r="J66" s="313"/>
      <c r="K66" s="313"/>
      <c r="L66" s="313"/>
      <c r="M66" s="313"/>
      <c r="N66" s="313"/>
      <c r="O66" s="313"/>
      <c r="P66" s="313"/>
      <c r="Q66" s="313"/>
      <c r="R66" s="313"/>
      <c r="S66" s="321"/>
      <c r="T66" s="320">
        <f>SUM(T65:Y65)</f>
        <v>0</v>
      </c>
      <c r="U66" s="313"/>
      <c r="V66" s="313"/>
      <c r="W66" s="313"/>
      <c r="X66" s="313"/>
      <c r="Y66" s="322"/>
      <c r="Z66" s="184">
        <f t="shared" ref="Z66:AE66" si="14">Z65</f>
        <v>0</v>
      </c>
      <c r="AA66" s="241"/>
      <c r="AB66" s="166">
        <f t="shared" si="14"/>
        <v>0</v>
      </c>
      <c r="AC66" s="240"/>
      <c r="AD66" s="192">
        <f t="shared" si="14"/>
        <v>0</v>
      </c>
      <c r="AE66" s="166">
        <f t="shared" si="14"/>
        <v>0</v>
      </c>
      <c r="AF66" s="313">
        <f>SUM(AF65:AI65)</f>
        <v>10022346.256982697</v>
      </c>
      <c r="AG66" s="313"/>
      <c r="AH66" s="313"/>
      <c r="AI66" s="313"/>
      <c r="AJ66" s="166">
        <f>AJ65</f>
        <v>1900000</v>
      </c>
      <c r="AK66" s="159"/>
      <c r="AL66" s="159"/>
      <c r="AM66" s="159"/>
      <c r="AN66" s="159"/>
      <c r="AO66" s="159"/>
      <c r="AP66" s="159"/>
      <c r="AQ66" s="159"/>
    </row>
    <row r="67" spans="1:43" s="23" customFormat="1" ht="62.25" customHeight="1" thickBot="1" x14ac:dyDescent="0.3">
      <c r="A67" s="236"/>
      <c r="B67" s="301" t="s">
        <v>43</v>
      </c>
      <c r="C67" s="301"/>
      <c r="D67" s="302"/>
      <c r="E67" s="26" t="s">
        <v>144</v>
      </c>
      <c r="F67" s="26" t="s">
        <v>1</v>
      </c>
      <c r="G67" s="143" t="s">
        <v>122</v>
      </c>
      <c r="H67" s="111" t="s">
        <v>117</v>
      </c>
      <c r="I67" s="111" t="s">
        <v>118</v>
      </c>
      <c r="J67" s="111" t="s">
        <v>123</v>
      </c>
      <c r="K67" s="111" t="s">
        <v>120</v>
      </c>
      <c r="L67" s="111" t="s">
        <v>119</v>
      </c>
      <c r="M67" s="111" t="s">
        <v>124</v>
      </c>
      <c r="N67" s="140" t="s">
        <v>125</v>
      </c>
      <c r="O67" s="140" t="s">
        <v>126</v>
      </c>
      <c r="P67" s="140" t="s">
        <v>127</v>
      </c>
      <c r="Q67" s="140" t="s">
        <v>128</v>
      </c>
      <c r="R67" s="140" t="s">
        <v>129</v>
      </c>
      <c r="S67" s="112" t="s">
        <v>130</v>
      </c>
      <c r="T67" s="173" t="s">
        <v>156</v>
      </c>
      <c r="U67" s="116" t="s">
        <v>140</v>
      </c>
      <c r="V67" s="140" t="s">
        <v>131</v>
      </c>
      <c r="W67" s="140" t="s">
        <v>132</v>
      </c>
      <c r="X67" s="140" t="s">
        <v>128</v>
      </c>
      <c r="Y67" s="187" t="s">
        <v>129</v>
      </c>
      <c r="Z67" s="130" t="s">
        <v>148</v>
      </c>
      <c r="AA67" s="130"/>
      <c r="AB67" s="138" t="s">
        <v>134</v>
      </c>
      <c r="AC67" s="138"/>
      <c r="AD67" s="138" t="s">
        <v>135</v>
      </c>
      <c r="AE67" s="138" t="s">
        <v>163</v>
      </c>
      <c r="AF67" s="111" t="s">
        <v>186</v>
      </c>
      <c r="AG67" s="111" t="s">
        <v>187</v>
      </c>
      <c r="AH67" s="111" t="s">
        <v>162</v>
      </c>
      <c r="AI67" s="145" t="s">
        <v>111</v>
      </c>
      <c r="AJ67" s="149" t="s">
        <v>149</v>
      </c>
      <c r="AK67"/>
      <c r="AL67"/>
      <c r="AM67"/>
      <c r="AN67"/>
      <c r="AO67"/>
      <c r="AP67"/>
      <c r="AQ67"/>
    </row>
    <row r="68" spans="1:43" s="165" customFormat="1" ht="27.75" customHeight="1" thickBot="1" x14ac:dyDescent="0.3">
      <c r="A68" s="195"/>
      <c r="B68" s="303" t="s">
        <v>146</v>
      </c>
      <c r="C68" s="303"/>
      <c r="D68" s="304"/>
      <c r="E68" s="161"/>
      <c r="F68" s="162"/>
      <c r="G68" s="309">
        <v>12826670</v>
      </c>
      <c r="H68" s="310"/>
      <c r="I68" s="310"/>
      <c r="J68" s="310"/>
      <c r="K68" s="310"/>
      <c r="L68" s="310"/>
      <c r="M68" s="310"/>
      <c r="N68" s="310"/>
      <c r="O68" s="310"/>
      <c r="P68" s="310"/>
      <c r="Q68" s="310"/>
      <c r="R68" s="310"/>
      <c r="S68" s="311"/>
      <c r="T68" s="317">
        <v>7961000</v>
      </c>
      <c r="U68" s="318"/>
      <c r="V68" s="318"/>
      <c r="W68" s="318"/>
      <c r="X68" s="318"/>
      <c r="Y68" s="318"/>
      <c r="Z68" s="319"/>
      <c r="AA68" s="243">
        <v>415000</v>
      </c>
      <c r="AB68" s="142">
        <v>1188000</v>
      </c>
      <c r="AC68" s="242">
        <v>1188000</v>
      </c>
      <c r="AD68" s="163">
        <v>1350000</v>
      </c>
      <c r="AE68" s="193">
        <v>900000</v>
      </c>
      <c r="AF68" s="309">
        <v>9750000</v>
      </c>
      <c r="AG68" s="310"/>
      <c r="AH68" s="310"/>
      <c r="AI68" s="310"/>
      <c r="AJ68" s="168">
        <v>2700000</v>
      </c>
      <c r="AK68" s="164"/>
      <c r="AL68" s="164"/>
      <c r="AM68" s="164"/>
      <c r="AN68" s="164"/>
      <c r="AO68" s="164"/>
      <c r="AP68" s="164"/>
      <c r="AQ68" s="164"/>
    </row>
    <row r="69" spans="1:43" s="55" customFormat="1" ht="50.25" customHeight="1" thickBot="1" x14ac:dyDescent="0.3">
      <c r="A69" s="237"/>
      <c r="B69" s="297" t="s">
        <v>183</v>
      </c>
      <c r="C69" s="297"/>
      <c r="D69" s="298"/>
      <c r="E69" s="308"/>
      <c r="F69" s="308"/>
      <c r="G69" s="288">
        <v>24700000</v>
      </c>
      <c r="H69" s="289"/>
      <c r="I69" s="289"/>
      <c r="J69" s="289"/>
      <c r="K69" s="289"/>
      <c r="L69" s="289"/>
      <c r="M69" s="289"/>
      <c r="N69" s="289"/>
      <c r="O69" s="289"/>
      <c r="P69" s="289"/>
      <c r="Q69" s="289"/>
      <c r="R69" s="289"/>
      <c r="S69" s="289"/>
      <c r="T69" s="289"/>
      <c r="U69" s="289"/>
      <c r="V69" s="289"/>
      <c r="W69" s="289"/>
      <c r="X69" s="289"/>
      <c r="Y69" s="289"/>
      <c r="Z69" s="289"/>
      <c r="AA69" s="289"/>
      <c r="AB69" s="289"/>
      <c r="AC69" s="289"/>
      <c r="AD69" s="289"/>
      <c r="AE69" s="289"/>
      <c r="AF69" s="289"/>
      <c r="AG69" s="289"/>
      <c r="AH69" s="289"/>
      <c r="AI69" s="289"/>
      <c r="AJ69" s="305"/>
      <c r="AK69"/>
      <c r="AL69"/>
      <c r="AM69"/>
      <c r="AN69"/>
      <c r="AO69"/>
      <c r="AP69"/>
      <c r="AQ69"/>
    </row>
    <row r="70" spans="1:43" x14ac:dyDescent="0.25">
      <c r="A70" s="30"/>
      <c r="B70" s="17" t="s">
        <v>3</v>
      </c>
      <c r="C70" s="17"/>
      <c r="D70" s="17"/>
      <c r="E70" s="17"/>
      <c r="F70" s="17"/>
      <c r="G70" s="68"/>
      <c r="I70" s="290" t="s">
        <v>170</v>
      </c>
      <c r="J70" s="290"/>
      <c r="K70" s="6"/>
      <c r="L70" s="6"/>
      <c r="M70" s="6"/>
      <c r="N70" s="6"/>
      <c r="O70" s="9"/>
      <c r="P70" s="27"/>
      <c r="Q70" s="6"/>
      <c r="R70" s="6"/>
      <c r="S70" s="6"/>
      <c r="T70" s="6"/>
      <c r="U70" s="6"/>
      <c r="V70" s="6"/>
      <c r="W70" s="6"/>
      <c r="X70" s="6"/>
      <c r="Y70" s="6"/>
      <c r="Z70" s="6"/>
      <c r="AA70" s="6"/>
      <c r="AB70" s="6"/>
      <c r="AC70" s="6"/>
      <c r="AD70" s="6"/>
      <c r="AE70" s="6"/>
      <c r="AF70" s="68"/>
      <c r="AG70" s="6" t="s">
        <v>169</v>
      </c>
      <c r="AH70" s="246">
        <f>SUM(AF68:AJ68)-SUM(AF65:AJ65)</f>
        <v>527653.74301730283</v>
      </c>
      <c r="AI70" s="286"/>
      <c r="AJ70" s="286"/>
      <c r="AK70" s="64"/>
      <c r="AL70" s="64"/>
      <c r="AM70"/>
      <c r="AN70"/>
      <c r="AO70"/>
      <c r="AP70"/>
      <c r="AQ70"/>
    </row>
    <row r="71" spans="1:43" x14ac:dyDescent="0.25">
      <c r="A71" s="77"/>
      <c r="B71"/>
      <c r="C71"/>
      <c r="D71" s="81"/>
      <c r="E71" s="81"/>
      <c r="F71" s="81"/>
      <c r="G71" s="68"/>
      <c r="I71" s="291"/>
      <c r="J71" s="291"/>
      <c r="K71" s="6">
        <f>G68-G66</f>
        <v>2818861.0397979673</v>
      </c>
      <c r="L71" s="6"/>
      <c r="M71" s="6"/>
      <c r="N71" s="6"/>
      <c r="O71" s="9"/>
      <c r="P71" s="6"/>
      <c r="Q71" s="6"/>
      <c r="R71" s="6"/>
      <c r="S71" s="6"/>
      <c r="T71" s="6"/>
      <c r="U71" s="6"/>
      <c r="V71" s="6"/>
      <c r="W71" s="6"/>
      <c r="X71" s="6"/>
      <c r="Y71" s="6"/>
      <c r="Z71" s="6"/>
      <c r="AA71" s="6"/>
      <c r="AB71" s="6"/>
      <c r="AC71" s="6"/>
      <c r="AD71" s="6"/>
      <c r="AE71" s="6"/>
      <c r="AF71" s="68"/>
      <c r="AH71" s="47"/>
      <c r="AI71" s="287"/>
      <c r="AJ71" s="287"/>
      <c r="AK71" s="63"/>
      <c r="AL71" s="66"/>
      <c r="AM71"/>
      <c r="AN71"/>
      <c r="AO71"/>
      <c r="AP71"/>
      <c r="AQ71"/>
    </row>
    <row r="72" spans="1:43" customFormat="1" x14ac:dyDescent="0.25">
      <c r="A72" s="77"/>
      <c r="C72" s="39"/>
      <c r="D72" s="39"/>
      <c r="E72" s="54"/>
      <c r="F72" s="38"/>
      <c r="G72" s="1"/>
      <c r="H72" s="1"/>
      <c r="I72" s="1"/>
      <c r="J72" s="82"/>
      <c r="K72" s="82"/>
      <c r="L72" s="82"/>
      <c r="M72" s="82"/>
      <c r="N72" s="82"/>
      <c r="O72" s="82"/>
      <c r="P72" s="82"/>
      <c r="Q72" s="82"/>
      <c r="R72" s="82"/>
      <c r="S72" s="82"/>
      <c r="T72" s="82"/>
      <c r="U72" s="82"/>
      <c r="V72" s="82"/>
      <c r="W72" s="82"/>
      <c r="X72" s="82"/>
      <c r="Y72" s="82"/>
      <c r="Z72" s="82"/>
      <c r="AA72" s="82"/>
      <c r="AB72" s="82"/>
      <c r="AC72" s="82"/>
      <c r="AD72" s="82"/>
      <c r="AE72" s="82"/>
      <c r="AF72" s="56"/>
      <c r="AG72" s="182"/>
      <c r="AH72" s="9" t="s">
        <v>175</v>
      </c>
      <c r="AI72" s="9" t="s">
        <v>176</v>
      </c>
      <c r="AJ72" s="61"/>
      <c r="AK72" s="61"/>
      <c r="AL72" s="61"/>
    </row>
    <row r="73" spans="1:43" customFormat="1" ht="13.5" customHeight="1" x14ac:dyDescent="0.25">
      <c r="A73" s="12"/>
      <c r="B73" s="43"/>
      <c r="C73" s="43"/>
      <c r="D73" s="43"/>
      <c r="E73" s="11"/>
      <c r="F73" s="11"/>
      <c r="G73" s="1"/>
      <c r="H73" s="1"/>
      <c r="I73" s="1"/>
      <c r="J73" s="81"/>
      <c r="K73" s="81"/>
      <c r="L73" s="81"/>
      <c r="M73" s="81"/>
      <c r="N73" s="81"/>
      <c r="O73" s="81"/>
      <c r="P73" s="81"/>
      <c r="Q73" s="81"/>
      <c r="R73" s="81"/>
      <c r="S73" s="81"/>
      <c r="T73" s="81"/>
      <c r="U73" s="81"/>
      <c r="V73" s="81"/>
      <c r="W73" s="81"/>
      <c r="X73" s="81"/>
      <c r="Y73" s="81"/>
      <c r="Z73" s="81"/>
      <c r="AA73" s="81"/>
      <c r="AB73" s="81"/>
      <c r="AC73" s="81"/>
      <c r="AD73" s="81"/>
      <c r="AE73" s="81"/>
      <c r="AF73" s="188"/>
      <c r="AG73" s="252" t="s">
        <v>177</v>
      </c>
      <c r="AH73" s="252">
        <v>1867159.3690007613</v>
      </c>
      <c r="AI73" s="279">
        <v>2380359.0500000003</v>
      </c>
      <c r="AJ73" s="61"/>
      <c r="AK73" s="87"/>
      <c r="AL73" s="61"/>
    </row>
    <row r="74" spans="1:43" customFormat="1" x14ac:dyDescent="0.25">
      <c r="A74" s="77"/>
      <c r="B74" s="1">
        <f>SUM(H3:R49,AF3:AJ49,AF52:AF62,AJ52:AJ62,G52:G57)</f>
        <v>21930155.217184734</v>
      </c>
      <c r="D74" s="81"/>
      <c r="E74" s="81"/>
      <c r="F74" s="81"/>
      <c r="G74" s="1"/>
      <c r="H74" s="1"/>
      <c r="I74" s="1"/>
      <c r="J74" s="4"/>
      <c r="K74" s="4"/>
      <c r="L74" s="32"/>
      <c r="M74" s="32"/>
      <c r="N74" s="32"/>
      <c r="O74" s="81"/>
      <c r="P74" s="81"/>
      <c r="Q74" s="81"/>
      <c r="R74" s="81"/>
      <c r="S74" s="20"/>
      <c r="T74" s="20"/>
      <c r="U74" s="20"/>
      <c r="V74" s="20"/>
      <c r="W74" s="20"/>
      <c r="X74" s="20"/>
      <c r="Y74" s="20"/>
      <c r="Z74" s="20"/>
      <c r="AA74" s="20"/>
      <c r="AB74" s="20"/>
      <c r="AC74" s="20"/>
      <c r="AD74" s="20"/>
      <c r="AE74" s="20"/>
      <c r="AF74" s="188"/>
      <c r="AG74" s="253" t="s">
        <v>178</v>
      </c>
      <c r="AH74" s="252">
        <v>116679</v>
      </c>
      <c r="AI74" s="280">
        <v>98169.45</v>
      </c>
      <c r="AJ74" s="61"/>
      <c r="AK74" s="57"/>
      <c r="AL74" s="65"/>
    </row>
    <row r="75" spans="1:43" customFormat="1" x14ac:dyDescent="0.25">
      <c r="A75" s="77"/>
      <c r="B75" s="28">
        <f>SUM(E65:F65)</f>
        <v>21930155.21718473</v>
      </c>
      <c r="D75" s="81"/>
      <c r="E75" s="81"/>
      <c r="F75" s="1"/>
      <c r="G75" s="1"/>
      <c r="H75" s="1"/>
      <c r="I75" s="1"/>
      <c r="J75" s="4"/>
      <c r="K75" s="4"/>
      <c r="L75" s="32"/>
      <c r="M75" s="32"/>
      <c r="N75" s="32"/>
      <c r="O75" s="81"/>
      <c r="P75" s="81"/>
      <c r="Q75" s="81"/>
      <c r="R75" s="81"/>
      <c r="S75" s="20"/>
      <c r="T75" s="20"/>
      <c r="U75" s="20"/>
      <c r="V75" s="20"/>
      <c r="W75" s="20"/>
      <c r="X75" s="20"/>
      <c r="Y75" s="20"/>
      <c r="Z75" s="20"/>
      <c r="AA75" s="20"/>
      <c r="AB75" s="20"/>
      <c r="AC75" s="20"/>
      <c r="AD75" s="20"/>
      <c r="AE75" s="20"/>
      <c r="AF75" s="188"/>
      <c r="AG75" s="254" t="s">
        <v>179</v>
      </c>
      <c r="AH75" s="281">
        <v>124902.387981936</v>
      </c>
      <c r="AI75" s="281">
        <f>179976</f>
        <v>179976</v>
      </c>
      <c r="AJ75" s="58"/>
      <c r="AK75" s="87"/>
      <c r="AL75" s="87"/>
    </row>
    <row r="76" spans="1:43" customFormat="1" ht="13.35" customHeight="1" x14ac:dyDescent="0.25">
      <c r="A76" s="77"/>
      <c r="D76" s="81"/>
      <c r="E76" s="81"/>
      <c r="F76" s="1"/>
      <c r="G76" s="1"/>
      <c r="H76" s="1"/>
      <c r="I76" s="1"/>
      <c r="J76" s="4"/>
      <c r="K76" s="4"/>
      <c r="L76" s="32"/>
      <c r="M76" s="32"/>
      <c r="N76" s="32"/>
      <c r="O76" s="81"/>
      <c r="P76" s="81"/>
      <c r="Q76" s="81"/>
      <c r="R76" s="81"/>
      <c r="S76" s="20"/>
      <c r="T76" s="20"/>
      <c r="U76" s="20"/>
      <c r="V76" s="20"/>
      <c r="W76" s="20"/>
      <c r="X76" s="20"/>
      <c r="Y76" s="20"/>
      <c r="Z76" s="20"/>
      <c r="AA76" s="20"/>
      <c r="AB76" s="20"/>
      <c r="AC76" s="20"/>
      <c r="AD76" s="20"/>
      <c r="AE76" s="20"/>
      <c r="AF76" s="188"/>
      <c r="AG76" s="254" t="s">
        <v>180</v>
      </c>
      <c r="AH76" s="282">
        <v>230850</v>
      </c>
      <c r="AI76" s="282">
        <v>0</v>
      </c>
      <c r="AJ76" s="62"/>
      <c r="AK76" s="59"/>
      <c r="AL76" s="87"/>
    </row>
    <row r="77" spans="1:43" customFormat="1" x14ac:dyDescent="0.25">
      <c r="A77" s="77"/>
      <c r="D77" s="81"/>
      <c r="E77" s="81"/>
      <c r="F77" s="81"/>
      <c r="G77" s="1"/>
      <c r="H77" s="1"/>
      <c r="I77" s="1"/>
      <c r="J77" s="4"/>
      <c r="K77" s="4"/>
      <c r="L77" s="32"/>
      <c r="M77" s="32"/>
      <c r="N77" s="32"/>
      <c r="O77" s="81"/>
      <c r="P77" s="81"/>
      <c r="Q77" s="81"/>
      <c r="R77" s="81"/>
      <c r="S77" s="20"/>
      <c r="T77" s="20"/>
      <c r="U77" s="20"/>
      <c r="V77" s="20"/>
      <c r="W77" s="20"/>
      <c r="X77" s="20"/>
      <c r="Y77" s="20"/>
      <c r="Z77" s="20"/>
      <c r="AA77" s="20"/>
      <c r="AB77" s="20"/>
      <c r="AC77" s="20"/>
      <c r="AD77" s="20"/>
      <c r="AE77" s="20"/>
      <c r="AF77" s="191"/>
      <c r="AG77" s="28"/>
      <c r="AH77" s="190"/>
      <c r="AI77" s="81"/>
      <c r="AJ77" s="58"/>
      <c r="AK77" s="87"/>
      <c r="AL77" s="87"/>
    </row>
    <row r="78" spans="1:43" customFormat="1" x14ac:dyDescent="0.25">
      <c r="A78" s="77"/>
      <c r="D78" s="81"/>
      <c r="E78" s="81"/>
      <c r="F78" s="81"/>
      <c r="G78" s="1"/>
      <c r="H78" s="1"/>
      <c r="I78" s="1"/>
      <c r="J78" s="4"/>
      <c r="K78" s="4"/>
      <c r="L78" s="32"/>
      <c r="M78" s="32"/>
      <c r="N78" s="32"/>
      <c r="O78" s="81"/>
      <c r="P78" s="81"/>
      <c r="Q78" s="81"/>
      <c r="R78" s="81"/>
      <c r="S78" s="20"/>
      <c r="T78" s="20"/>
      <c r="U78" s="20"/>
      <c r="V78" s="20"/>
      <c r="W78" s="20"/>
      <c r="X78" s="20"/>
      <c r="Y78" s="20"/>
      <c r="Z78" s="20"/>
      <c r="AA78" s="20"/>
      <c r="AB78" s="20"/>
      <c r="AC78" s="20"/>
      <c r="AD78" s="20"/>
      <c r="AE78" s="20"/>
      <c r="AF78" s="191"/>
      <c r="AG78" s="28"/>
      <c r="AH78" s="28"/>
      <c r="AI78" s="81"/>
      <c r="AJ78" s="58"/>
      <c r="AK78" s="87"/>
      <c r="AL78" s="87"/>
    </row>
    <row r="79" spans="1:43" customFormat="1" x14ac:dyDescent="0.25">
      <c r="A79" s="77"/>
      <c r="D79" s="81"/>
      <c r="E79" s="81"/>
      <c r="F79" s="81"/>
      <c r="G79" s="1"/>
      <c r="H79" s="1"/>
      <c r="I79" s="1"/>
      <c r="J79" s="21"/>
      <c r="K79" s="21"/>
      <c r="L79" s="81"/>
      <c r="M79" s="81"/>
      <c r="N79" s="81"/>
      <c r="O79" s="81"/>
      <c r="P79" s="81"/>
      <c r="Q79" s="81"/>
      <c r="R79" s="81"/>
      <c r="S79" s="81"/>
      <c r="T79" s="81"/>
      <c r="U79" s="81"/>
      <c r="V79" s="81"/>
      <c r="W79" s="81"/>
      <c r="X79" s="81"/>
      <c r="Y79" s="81"/>
      <c r="Z79" s="81"/>
      <c r="AA79" s="81"/>
      <c r="AB79" s="81"/>
      <c r="AC79" s="81"/>
      <c r="AD79" s="81"/>
      <c r="AE79" s="81"/>
      <c r="AF79" s="191"/>
      <c r="AG79" s="28"/>
      <c r="AH79" s="28"/>
      <c r="AI79" s="81"/>
      <c r="AJ79" s="58"/>
      <c r="AK79" s="87"/>
      <c r="AL79" s="87"/>
    </row>
    <row r="80" spans="1:43" x14ac:dyDescent="0.25">
      <c r="E80" s="14"/>
      <c r="G80" s="81"/>
      <c r="H80" s="6"/>
      <c r="I80" s="6"/>
      <c r="J80" s="6"/>
      <c r="K80" s="6"/>
      <c r="L80" s="81"/>
      <c r="M80" s="81"/>
      <c r="N80" s="81"/>
      <c r="O80" s="81"/>
      <c r="P80" s="81"/>
      <c r="Q80" s="81"/>
      <c r="R80" s="81"/>
      <c r="S80" s="81"/>
      <c r="T80" s="81"/>
      <c r="U80" s="81"/>
      <c r="V80" s="81"/>
      <c r="W80" s="81"/>
      <c r="X80" s="81"/>
      <c r="Y80" s="81"/>
      <c r="Z80" s="81"/>
      <c r="AA80" s="81"/>
      <c r="AB80" s="81"/>
      <c r="AC80" s="81"/>
      <c r="AD80" s="81"/>
      <c r="AE80" s="81"/>
      <c r="AF80" s="191"/>
      <c r="AG80" s="28"/>
      <c r="AH80" s="28"/>
      <c r="AI80"/>
      <c r="AJ80" s="58"/>
      <c r="AK80" s="87"/>
      <c r="AL80" s="87"/>
      <c r="AM80"/>
      <c r="AN80"/>
      <c r="AO80"/>
      <c r="AP80"/>
      <c r="AQ80"/>
    </row>
    <row r="81" spans="5:43" x14ac:dyDescent="0.25">
      <c r="F81" s="1"/>
      <c r="G81" s="81"/>
      <c r="H81" s="6"/>
      <c r="I81" s="6"/>
      <c r="J81" s="6"/>
      <c r="K81" s="6"/>
      <c r="L81" s="81"/>
      <c r="M81" s="81"/>
      <c r="N81" s="81"/>
      <c r="O81" s="81"/>
      <c r="P81" s="81"/>
      <c r="Q81" s="81"/>
      <c r="R81" s="81"/>
      <c r="S81" s="81"/>
      <c r="T81" s="81"/>
      <c r="U81" s="81"/>
      <c r="V81" s="81"/>
      <c r="W81" s="81"/>
      <c r="X81" s="81"/>
      <c r="Y81" s="81"/>
      <c r="Z81" s="81"/>
      <c r="AA81" s="81"/>
      <c r="AB81" s="81"/>
      <c r="AC81" s="81"/>
      <c r="AD81" s="81"/>
      <c r="AE81" s="81"/>
      <c r="AF81" s="191"/>
      <c r="AG81" s="28"/>
      <c r="AH81" s="28"/>
      <c r="AI81" s="81"/>
      <c r="AJ81" s="58"/>
      <c r="AK81" s="87"/>
      <c r="AL81" s="87"/>
      <c r="AM81"/>
      <c r="AN81"/>
      <c r="AO81"/>
      <c r="AP81"/>
      <c r="AQ81"/>
    </row>
    <row r="82" spans="5:43" x14ac:dyDescent="0.25">
      <c r="E82" s="15"/>
      <c r="G82" s="81"/>
      <c r="H82" s="82"/>
      <c r="I82" s="82"/>
      <c r="J82" s="82"/>
      <c r="K82" s="82"/>
      <c r="L82" s="81"/>
      <c r="M82" s="81"/>
      <c r="N82" s="81"/>
      <c r="O82" s="81"/>
      <c r="P82" s="81"/>
      <c r="Q82" s="81"/>
      <c r="R82" s="81"/>
      <c r="S82" s="81"/>
      <c r="T82" s="81"/>
      <c r="U82" s="81"/>
      <c r="V82" s="81"/>
      <c r="W82" s="81"/>
      <c r="X82" s="81"/>
      <c r="Y82" s="81"/>
      <c r="Z82" s="81"/>
      <c r="AA82" s="81"/>
      <c r="AB82" s="81"/>
      <c r="AC82" s="81"/>
      <c r="AD82" s="81"/>
      <c r="AE82" s="81"/>
      <c r="AF82" s="191"/>
      <c r="AG82" s="28"/>
      <c r="AH82" s="28"/>
      <c r="AI82"/>
      <c r="AJ82"/>
      <c r="AK82" s="60"/>
      <c r="AL82" s="60"/>
      <c r="AM82"/>
      <c r="AN82"/>
      <c r="AO82"/>
      <c r="AP82"/>
      <c r="AQ82"/>
    </row>
    <row r="83" spans="5:43" x14ac:dyDescent="0.25">
      <c r="G83" s="81"/>
      <c r="H83" s="81"/>
      <c r="I83" s="81"/>
      <c r="J83" s="81"/>
      <c r="K83" s="81"/>
      <c r="L83" s="81"/>
      <c r="M83" s="81"/>
      <c r="N83" s="81"/>
      <c r="O83" s="81"/>
      <c r="P83" s="81"/>
      <c r="Q83" s="81"/>
      <c r="R83" s="81"/>
      <c r="S83" s="81"/>
      <c r="T83" s="81"/>
      <c r="U83" s="81"/>
      <c r="V83" s="81"/>
      <c r="W83" s="81"/>
      <c r="X83" s="81"/>
      <c r="Y83" s="81"/>
      <c r="Z83" s="81"/>
      <c r="AA83" s="81"/>
      <c r="AB83" s="81"/>
      <c r="AC83" s="81"/>
      <c r="AD83" s="81"/>
      <c r="AE83" s="81"/>
      <c r="AF83" s="191"/>
      <c r="AG83" s="28"/>
      <c r="AH83" s="28"/>
      <c r="AI83"/>
      <c r="AJ83"/>
      <c r="AK83" s="60"/>
      <c r="AL83" s="60"/>
      <c r="AM83"/>
      <c r="AN83"/>
      <c r="AO83"/>
      <c r="AP83"/>
      <c r="AQ83"/>
    </row>
    <row r="84" spans="5:43" x14ac:dyDescent="0.25">
      <c r="G84" s="81"/>
      <c r="H84" s="20"/>
      <c r="I84" s="4"/>
      <c r="J84" s="4"/>
      <c r="K84" s="4"/>
      <c r="L84" s="81"/>
      <c r="M84" s="81"/>
      <c r="N84" s="81"/>
      <c r="O84" s="81"/>
      <c r="P84" s="81"/>
      <c r="Q84" s="81"/>
      <c r="R84" s="81"/>
      <c r="S84" s="81"/>
      <c r="T84" s="81"/>
      <c r="U84" s="81"/>
      <c r="V84" s="81"/>
      <c r="W84" s="81"/>
      <c r="X84" s="81"/>
      <c r="Y84" s="81"/>
      <c r="Z84" s="81"/>
      <c r="AA84" s="81"/>
      <c r="AB84" s="81"/>
      <c r="AC84" s="81"/>
      <c r="AD84" s="81"/>
      <c r="AE84" s="81"/>
      <c r="AF84" s="191"/>
      <c r="AG84" s="28"/>
      <c r="AH84" s="28"/>
      <c r="AI84"/>
      <c r="AJ84"/>
      <c r="AK84" s="60"/>
      <c r="AL84" s="60"/>
      <c r="AM84"/>
      <c r="AN84"/>
      <c r="AO84"/>
      <c r="AP84"/>
      <c r="AQ84"/>
    </row>
    <row r="85" spans="5:43" x14ac:dyDescent="0.25">
      <c r="G85" s="81"/>
      <c r="H85" s="31"/>
      <c r="I85" s="4"/>
      <c r="J85" s="4"/>
      <c r="K85" s="4"/>
      <c r="L85" s="81"/>
      <c r="M85" s="81"/>
      <c r="N85" s="81"/>
      <c r="O85" s="81"/>
      <c r="P85" s="81"/>
      <c r="Q85" s="81"/>
      <c r="R85" s="81"/>
      <c r="S85" s="81"/>
      <c r="T85" s="81"/>
      <c r="U85" s="81"/>
      <c r="V85" s="81"/>
      <c r="W85" s="81"/>
      <c r="X85" s="81"/>
      <c r="Y85" s="81"/>
      <c r="Z85" s="81"/>
      <c r="AA85" s="81"/>
      <c r="AB85" s="81"/>
      <c r="AC85" s="81"/>
      <c r="AD85" s="81"/>
      <c r="AE85" s="81"/>
      <c r="AF85" s="191"/>
      <c r="AG85" s="189"/>
      <c r="AH85" s="189"/>
      <c r="AI85"/>
      <c r="AJ85"/>
      <c r="AK85" s="60"/>
      <c r="AL85" s="60"/>
      <c r="AM85"/>
      <c r="AN85"/>
      <c r="AO85"/>
      <c r="AP85"/>
      <c r="AQ85"/>
    </row>
    <row r="86" spans="5:43" x14ac:dyDescent="0.25">
      <c r="E86" s="16"/>
      <c r="F86" s="16"/>
      <c r="G86" s="81"/>
      <c r="H86" s="20"/>
      <c r="I86" s="4"/>
      <c r="J86" s="4"/>
      <c r="K86" s="4"/>
      <c r="L86" s="81"/>
      <c r="M86" s="81"/>
      <c r="N86" s="81"/>
      <c r="O86" s="81"/>
      <c r="P86" s="81"/>
      <c r="Q86" s="81"/>
      <c r="R86" s="81"/>
      <c r="S86" s="81"/>
      <c r="T86" s="81"/>
      <c r="U86" s="81"/>
      <c r="V86" s="81"/>
      <c r="W86" s="81"/>
      <c r="X86" s="81"/>
      <c r="Y86" s="81"/>
      <c r="Z86" s="81"/>
      <c r="AA86" s="81"/>
      <c r="AB86" s="81"/>
      <c r="AC86" s="81"/>
      <c r="AD86" s="81"/>
      <c r="AE86" s="81"/>
      <c r="AF86" s="191"/>
      <c r="AG86" s="189"/>
      <c r="AH86" s="189"/>
      <c r="AI86"/>
      <c r="AJ86"/>
      <c r="AK86" s="69"/>
      <c r="AL86" s="69"/>
      <c r="AM86"/>
      <c r="AN86"/>
      <c r="AO86"/>
      <c r="AP86"/>
      <c r="AQ86"/>
    </row>
    <row r="87" spans="5:43" ht="130.65" customHeight="1" x14ac:dyDescent="0.25">
      <c r="G87" s="81"/>
      <c r="H87" s="20"/>
      <c r="I87" s="4"/>
      <c r="J87" s="4"/>
      <c r="K87" s="4"/>
      <c r="L87" s="81"/>
      <c r="M87" s="81"/>
      <c r="N87" s="81"/>
      <c r="O87" s="81"/>
      <c r="P87" s="81"/>
      <c r="Q87" s="81"/>
      <c r="R87" s="81"/>
      <c r="S87" s="81"/>
      <c r="T87" s="81"/>
      <c r="U87" s="81"/>
      <c r="V87" s="81"/>
      <c r="W87" s="81"/>
      <c r="X87" s="81"/>
      <c r="Y87" s="81"/>
      <c r="Z87" s="81"/>
      <c r="AA87" s="81"/>
      <c r="AB87" s="81"/>
      <c r="AC87" s="81"/>
      <c r="AD87" s="81"/>
      <c r="AE87" s="81"/>
      <c r="AF87" s="191"/>
      <c r="AG87" s="189"/>
      <c r="AH87" s="189"/>
      <c r="AI87"/>
      <c r="AJ87"/>
      <c r="AM87"/>
      <c r="AN87"/>
      <c r="AO87"/>
      <c r="AP87"/>
      <c r="AQ87"/>
    </row>
    <row r="88" spans="5:43" x14ac:dyDescent="0.25">
      <c r="G88" s="81"/>
      <c r="H88" s="20"/>
      <c r="I88" s="4"/>
      <c r="J88" s="4"/>
      <c r="K88" s="4"/>
      <c r="L88" s="81"/>
      <c r="M88" s="81"/>
      <c r="N88" s="81"/>
      <c r="O88" s="81"/>
      <c r="P88" s="81"/>
      <c r="Q88" s="81"/>
      <c r="R88" s="81"/>
      <c r="S88" s="81"/>
      <c r="T88" s="81"/>
      <c r="U88" s="81"/>
      <c r="V88" s="81"/>
      <c r="W88" s="81"/>
      <c r="X88" s="81"/>
      <c r="Y88" s="81"/>
      <c r="Z88" s="81"/>
      <c r="AA88" s="81"/>
      <c r="AB88" s="81"/>
      <c r="AC88" s="81"/>
      <c r="AD88" s="81"/>
      <c r="AE88" s="81"/>
      <c r="AF88" s="191"/>
      <c r="AG88" s="189"/>
      <c r="AH88" s="28"/>
      <c r="AI88"/>
      <c r="AJ88"/>
      <c r="AM88"/>
      <c r="AN88"/>
      <c r="AO88"/>
      <c r="AP88"/>
      <c r="AQ88"/>
    </row>
    <row r="89" spans="5:43" x14ac:dyDescent="0.25">
      <c r="G89" s="81"/>
      <c r="H89" s="53"/>
      <c r="I89" s="21"/>
      <c r="J89" s="21"/>
      <c r="K89" s="21"/>
      <c r="L89" s="81"/>
      <c r="M89" s="81"/>
      <c r="N89" s="81"/>
      <c r="O89" s="81"/>
      <c r="P89" s="81"/>
      <c r="Q89" s="81"/>
      <c r="R89" s="81"/>
      <c r="S89" s="81"/>
      <c r="T89" s="81"/>
      <c r="U89" s="81"/>
      <c r="V89" s="81"/>
      <c r="W89" s="81"/>
      <c r="X89" s="81"/>
      <c r="Y89" s="81"/>
      <c r="Z89" s="81"/>
      <c r="AA89" s="81"/>
      <c r="AB89" s="81"/>
      <c r="AC89" s="81"/>
      <c r="AD89" s="81"/>
      <c r="AE89" s="81"/>
      <c r="AF89" s="191"/>
      <c r="AG89"/>
      <c r="AH89"/>
      <c r="AI89"/>
      <c r="AJ89"/>
      <c r="AM89"/>
      <c r="AN89"/>
      <c r="AO89"/>
      <c r="AP89"/>
      <c r="AQ89"/>
    </row>
    <row r="90" spans="5:43" x14ac:dyDescent="0.25">
      <c r="G90" s="81"/>
      <c r="H90" s="81"/>
      <c r="I90" s="81"/>
      <c r="J90" s="81"/>
      <c r="K90" s="81"/>
      <c r="L90" s="81"/>
      <c r="M90" s="81"/>
      <c r="N90" s="81"/>
      <c r="O90" s="81"/>
      <c r="P90" s="81"/>
      <c r="Q90" s="81"/>
      <c r="R90" s="81"/>
      <c r="S90" s="81"/>
      <c r="T90" s="81"/>
      <c r="U90" s="81"/>
      <c r="V90" s="81"/>
      <c r="W90" s="81"/>
      <c r="X90" s="81"/>
      <c r="Y90" s="81"/>
      <c r="Z90" s="81"/>
      <c r="AA90" s="81"/>
      <c r="AB90" s="81"/>
      <c r="AC90" s="81"/>
      <c r="AD90" s="81"/>
      <c r="AE90" s="81"/>
      <c r="AF90"/>
      <c r="AG90"/>
      <c r="AI90"/>
      <c r="AJ90"/>
      <c r="AM90"/>
      <c r="AN90"/>
      <c r="AO90"/>
      <c r="AP90"/>
      <c r="AQ90"/>
    </row>
    <row r="91" spans="5:43" ht="38.25" customHeight="1" x14ac:dyDescent="0.25">
      <c r="AM91"/>
      <c r="AN91"/>
      <c r="AO91"/>
      <c r="AP91"/>
      <c r="AQ91"/>
    </row>
    <row r="92" spans="5:43" x14ac:dyDescent="0.25">
      <c r="AM92"/>
      <c r="AN92"/>
      <c r="AO92"/>
      <c r="AP92"/>
      <c r="AQ92"/>
    </row>
    <row r="93" spans="5:43" x14ac:dyDescent="0.25">
      <c r="AM93"/>
      <c r="AN93"/>
      <c r="AO93"/>
      <c r="AP93"/>
      <c r="AQ93"/>
    </row>
    <row r="94" spans="5:43" x14ac:dyDescent="0.25">
      <c r="AM94"/>
      <c r="AN94"/>
      <c r="AO94"/>
      <c r="AP94"/>
      <c r="AQ94"/>
    </row>
    <row r="95" spans="5:43" x14ac:dyDescent="0.25">
      <c r="AM95"/>
      <c r="AN95"/>
      <c r="AO95"/>
      <c r="AP95"/>
      <c r="AQ95"/>
    </row>
    <row r="96" spans="5:43" x14ac:dyDescent="0.25">
      <c r="AM96"/>
      <c r="AN96"/>
      <c r="AO96"/>
      <c r="AP96"/>
      <c r="AQ96"/>
    </row>
    <row r="97" spans="6:43" x14ac:dyDescent="0.25">
      <c r="AM97"/>
      <c r="AN97"/>
      <c r="AO97"/>
      <c r="AP97"/>
      <c r="AQ97"/>
    </row>
    <row r="98" spans="6:43" x14ac:dyDescent="0.25">
      <c r="AM98"/>
      <c r="AN98"/>
      <c r="AO98"/>
      <c r="AP98"/>
      <c r="AQ98"/>
    </row>
    <row r="99" spans="6:43" x14ac:dyDescent="0.25">
      <c r="AP99" s="13"/>
    </row>
    <row r="100" spans="6:43" x14ac:dyDescent="0.25">
      <c r="AP100" s="13"/>
    </row>
    <row r="101" spans="6:43" x14ac:dyDescent="0.25">
      <c r="AP101" s="13"/>
    </row>
    <row r="102" spans="6:43" x14ac:dyDescent="0.25">
      <c r="AP102" s="13"/>
    </row>
    <row r="103" spans="6:43" x14ac:dyDescent="0.25">
      <c r="AP103" s="13"/>
    </row>
    <row r="104" spans="6:43" x14ac:dyDescent="0.25">
      <c r="AP104" s="13"/>
    </row>
    <row r="105" spans="6:43" x14ac:dyDescent="0.25">
      <c r="AP105" s="13"/>
    </row>
    <row r="106" spans="6:43" x14ac:dyDescent="0.25">
      <c r="AP106" s="13"/>
    </row>
    <row r="107" spans="6:43" x14ac:dyDescent="0.25">
      <c r="AP107" s="13"/>
    </row>
    <row r="108" spans="6:43" x14ac:dyDescent="0.25">
      <c r="F108" s="1"/>
      <c r="AP108" s="13"/>
    </row>
    <row r="109" spans="6:43" x14ac:dyDescent="0.25">
      <c r="F109" s="1"/>
      <c r="AP109" s="13"/>
    </row>
    <row r="110" spans="6:43" x14ac:dyDescent="0.25">
      <c r="AP110" s="13"/>
    </row>
    <row r="111" spans="6:43" x14ac:dyDescent="0.25">
      <c r="AP111" s="13"/>
    </row>
    <row r="112" spans="6:43" x14ac:dyDescent="0.25">
      <c r="AP112" s="13"/>
    </row>
    <row r="113" spans="42:42" x14ac:dyDescent="0.25">
      <c r="AP113" s="13"/>
    </row>
    <row r="114" spans="42:42" x14ac:dyDescent="0.25">
      <c r="AP114" s="13"/>
    </row>
    <row r="115" spans="42:42" x14ac:dyDescent="0.25">
      <c r="AP115" s="13"/>
    </row>
    <row r="116" spans="42:42" x14ac:dyDescent="0.25">
      <c r="AP116" s="13"/>
    </row>
    <row r="117" spans="42:42" x14ac:dyDescent="0.25">
      <c r="AP117" s="13"/>
    </row>
    <row r="118" spans="42:42" x14ac:dyDescent="0.25">
      <c r="AP118" s="13"/>
    </row>
    <row r="119" spans="42:42" x14ac:dyDescent="0.25">
      <c r="AP119" s="13"/>
    </row>
    <row r="120" spans="42:42" x14ac:dyDescent="0.25">
      <c r="AP120" s="13"/>
    </row>
    <row r="121" spans="42:42" x14ac:dyDescent="0.25">
      <c r="AP121" s="13"/>
    </row>
    <row r="122" spans="42:42" x14ac:dyDescent="0.25">
      <c r="AP122" s="13"/>
    </row>
    <row r="123" spans="42:42" x14ac:dyDescent="0.25">
      <c r="AP123" s="13"/>
    </row>
    <row r="124" spans="42:42" x14ac:dyDescent="0.25">
      <c r="AP124" s="13"/>
    </row>
    <row r="125" spans="42:42" x14ac:dyDescent="0.25">
      <c r="AP125" s="13"/>
    </row>
    <row r="126" spans="42:42" x14ac:dyDescent="0.25">
      <c r="AP126" s="13"/>
    </row>
    <row r="127" spans="42:42" x14ac:dyDescent="0.25">
      <c r="AP127" s="13"/>
    </row>
    <row r="128" spans="42:42" x14ac:dyDescent="0.25">
      <c r="AP128" s="13"/>
    </row>
    <row r="129" spans="42:42" x14ac:dyDescent="0.25">
      <c r="AP129" s="13"/>
    </row>
    <row r="130" spans="42:42" x14ac:dyDescent="0.25">
      <c r="AP130" s="13"/>
    </row>
    <row r="131" spans="42:42" x14ac:dyDescent="0.25">
      <c r="AP131" s="13"/>
    </row>
    <row r="132" spans="42:42" x14ac:dyDescent="0.25">
      <c r="AP132" s="13"/>
    </row>
    <row r="133" spans="42:42" x14ac:dyDescent="0.25">
      <c r="AP133" s="13"/>
    </row>
    <row r="134" spans="42:42" x14ac:dyDescent="0.25">
      <c r="AP134" s="13"/>
    </row>
    <row r="135" spans="42:42" x14ac:dyDescent="0.25">
      <c r="AP135" s="13"/>
    </row>
    <row r="136" spans="42:42" x14ac:dyDescent="0.25">
      <c r="AP136" s="13"/>
    </row>
    <row r="137" spans="42:42" x14ac:dyDescent="0.25">
      <c r="AP137" s="13"/>
    </row>
    <row r="138" spans="42:42" x14ac:dyDescent="0.25">
      <c r="AP138" s="13"/>
    </row>
    <row r="139" spans="42:42" x14ac:dyDescent="0.25">
      <c r="AP139" s="13"/>
    </row>
    <row r="140" spans="42:42" x14ac:dyDescent="0.25">
      <c r="AP140" s="13"/>
    </row>
    <row r="141" spans="42:42" x14ac:dyDescent="0.25">
      <c r="AP141" s="13"/>
    </row>
    <row r="142" spans="42:42" x14ac:dyDescent="0.25">
      <c r="AP142" s="13"/>
    </row>
    <row r="143" spans="42:42" x14ac:dyDescent="0.25">
      <c r="AP143" s="13"/>
    </row>
    <row r="144" spans="42:42" x14ac:dyDescent="0.25">
      <c r="AP144" s="13"/>
    </row>
    <row r="145" spans="42:42" x14ac:dyDescent="0.25">
      <c r="AP145" s="13"/>
    </row>
    <row r="146" spans="42:42" x14ac:dyDescent="0.25">
      <c r="AP146" s="13"/>
    </row>
    <row r="147" spans="42:42" x14ac:dyDescent="0.25">
      <c r="AP147" s="13"/>
    </row>
    <row r="148" spans="42:42" x14ac:dyDescent="0.25">
      <c r="AP148" s="13"/>
    </row>
    <row r="149" spans="42:42" x14ac:dyDescent="0.25">
      <c r="AP149" s="13"/>
    </row>
    <row r="150" spans="42:42" x14ac:dyDescent="0.25">
      <c r="AP150" s="13"/>
    </row>
    <row r="151" spans="42:42" x14ac:dyDescent="0.25">
      <c r="AP151" s="13"/>
    </row>
    <row r="152" spans="42:42" x14ac:dyDescent="0.25">
      <c r="AP152" s="13"/>
    </row>
    <row r="153" spans="42:42" x14ac:dyDescent="0.25">
      <c r="AP153" s="13"/>
    </row>
    <row r="154" spans="42:42" x14ac:dyDescent="0.25">
      <c r="AP154" s="13"/>
    </row>
    <row r="155" spans="42:42" x14ac:dyDescent="0.25">
      <c r="AP155" s="13"/>
    </row>
    <row r="156" spans="42:42" x14ac:dyDescent="0.25">
      <c r="AP156" s="13"/>
    </row>
    <row r="157" spans="42:42" x14ac:dyDescent="0.25">
      <c r="AP157" s="13"/>
    </row>
    <row r="158" spans="42:42" x14ac:dyDescent="0.25">
      <c r="AP158" s="13"/>
    </row>
    <row r="159" spans="42:42" x14ac:dyDescent="0.25">
      <c r="AP159" s="13"/>
    </row>
    <row r="160" spans="42:42" x14ac:dyDescent="0.25">
      <c r="AP160" s="13"/>
    </row>
    <row r="161" spans="42:42" x14ac:dyDescent="0.25">
      <c r="AP161" s="13"/>
    </row>
    <row r="162" spans="42:42" x14ac:dyDescent="0.25">
      <c r="AP162" s="13"/>
    </row>
    <row r="163" spans="42:42" x14ac:dyDescent="0.25">
      <c r="AP163" s="13"/>
    </row>
    <row r="164" spans="42:42" x14ac:dyDescent="0.25">
      <c r="AP164" s="13"/>
    </row>
    <row r="165" spans="42:42" x14ac:dyDescent="0.25">
      <c r="AP165" s="13"/>
    </row>
    <row r="166" spans="42:42" x14ac:dyDescent="0.25">
      <c r="AP166" s="13"/>
    </row>
    <row r="167" spans="42:42" x14ac:dyDescent="0.25">
      <c r="AP167" s="13"/>
    </row>
    <row r="168" spans="42:42" x14ac:dyDescent="0.25">
      <c r="AP168" s="13"/>
    </row>
    <row r="169" spans="42:42" x14ac:dyDescent="0.25">
      <c r="AP169" s="13"/>
    </row>
    <row r="170" spans="42:42" x14ac:dyDescent="0.25">
      <c r="AP170" s="13"/>
    </row>
    <row r="171" spans="42:42" x14ac:dyDescent="0.25">
      <c r="AP171" s="13"/>
    </row>
    <row r="172" spans="42:42" x14ac:dyDescent="0.25">
      <c r="AP172" s="13"/>
    </row>
    <row r="173" spans="42:42" x14ac:dyDescent="0.25">
      <c r="AP173" s="13"/>
    </row>
    <row r="174" spans="42:42" x14ac:dyDescent="0.25">
      <c r="AP174" s="13"/>
    </row>
    <row r="175" spans="42:42" x14ac:dyDescent="0.25">
      <c r="AP175" s="13"/>
    </row>
    <row r="176" spans="42:42" x14ac:dyDescent="0.25">
      <c r="AP176" s="13"/>
    </row>
    <row r="177" spans="42:42" x14ac:dyDescent="0.25">
      <c r="AP177" s="13"/>
    </row>
    <row r="178" spans="42:42" x14ac:dyDescent="0.25">
      <c r="AP178" s="13"/>
    </row>
    <row r="179" spans="42:42" x14ac:dyDescent="0.25">
      <c r="AP179" s="13"/>
    </row>
    <row r="180" spans="42:42" x14ac:dyDescent="0.25">
      <c r="AP180" s="13"/>
    </row>
    <row r="181" spans="42:42" x14ac:dyDescent="0.25">
      <c r="AP181" s="13"/>
    </row>
    <row r="182" spans="42:42" x14ac:dyDescent="0.25">
      <c r="AP182" s="13"/>
    </row>
    <row r="183" spans="42:42" x14ac:dyDescent="0.25">
      <c r="AP183" s="13"/>
    </row>
    <row r="184" spans="42:42" x14ac:dyDescent="0.25">
      <c r="AP184" s="13"/>
    </row>
    <row r="185" spans="42:42" x14ac:dyDescent="0.25">
      <c r="AP185" s="13"/>
    </row>
    <row r="186" spans="42:42" x14ac:dyDescent="0.25">
      <c r="AP186" s="13"/>
    </row>
    <row r="187" spans="42:42" x14ac:dyDescent="0.25">
      <c r="AP187" s="13"/>
    </row>
    <row r="188" spans="42:42" x14ac:dyDescent="0.25">
      <c r="AP188" s="13"/>
    </row>
    <row r="189" spans="42:42" x14ac:dyDescent="0.25">
      <c r="AP189" s="13"/>
    </row>
    <row r="190" spans="42:42" x14ac:dyDescent="0.25">
      <c r="AP190" s="13"/>
    </row>
    <row r="191" spans="42:42" x14ac:dyDescent="0.25">
      <c r="AP191" s="13"/>
    </row>
    <row r="192" spans="42:42" x14ac:dyDescent="0.25">
      <c r="AP192" s="13"/>
    </row>
    <row r="193" spans="42:42" x14ac:dyDescent="0.25">
      <c r="AP193" s="13"/>
    </row>
    <row r="194" spans="42:42" x14ac:dyDescent="0.25">
      <c r="AP194" s="13"/>
    </row>
    <row r="195" spans="42:42" x14ac:dyDescent="0.25">
      <c r="AP195" s="13"/>
    </row>
    <row r="196" spans="42:42" x14ac:dyDescent="0.25">
      <c r="AP196" s="13"/>
    </row>
    <row r="197" spans="42:42" x14ac:dyDescent="0.25">
      <c r="AP197" s="13"/>
    </row>
    <row r="198" spans="42:42" x14ac:dyDescent="0.25">
      <c r="AP198" s="13"/>
    </row>
    <row r="199" spans="42:42" x14ac:dyDescent="0.25">
      <c r="AP199" s="13"/>
    </row>
    <row r="200" spans="42:42" x14ac:dyDescent="0.25">
      <c r="AP200" s="13"/>
    </row>
    <row r="201" spans="42:42" x14ac:dyDescent="0.25">
      <c r="AP201" s="13"/>
    </row>
    <row r="202" spans="42:42" x14ac:dyDescent="0.25">
      <c r="AP202" s="13"/>
    </row>
    <row r="203" spans="42:42" x14ac:dyDescent="0.25">
      <c r="AP203" s="13"/>
    </row>
    <row r="204" spans="42:42" x14ac:dyDescent="0.25">
      <c r="AP204" s="13"/>
    </row>
    <row r="205" spans="42:42" x14ac:dyDescent="0.25">
      <c r="AP205" s="13"/>
    </row>
    <row r="206" spans="42:42" x14ac:dyDescent="0.25">
      <c r="AP206" s="13"/>
    </row>
    <row r="207" spans="42:42" x14ac:dyDescent="0.25">
      <c r="AP207" s="13"/>
    </row>
    <row r="208" spans="42:42" x14ac:dyDescent="0.25">
      <c r="AP208" s="13"/>
    </row>
    <row r="209" spans="42:42" x14ac:dyDescent="0.25">
      <c r="AP209" s="13"/>
    </row>
    <row r="210" spans="42:42" x14ac:dyDescent="0.25">
      <c r="AP210" s="13"/>
    </row>
    <row r="211" spans="42:42" x14ac:dyDescent="0.25">
      <c r="AP211" s="13"/>
    </row>
    <row r="212" spans="42:42" x14ac:dyDescent="0.25">
      <c r="AP212" s="13"/>
    </row>
    <row r="213" spans="42:42" x14ac:dyDescent="0.25">
      <c r="AP213" s="13"/>
    </row>
    <row r="214" spans="42:42" x14ac:dyDescent="0.25">
      <c r="AP214" s="13"/>
    </row>
    <row r="215" spans="42:42" x14ac:dyDescent="0.25">
      <c r="AP215" s="13"/>
    </row>
    <row r="216" spans="42:42" x14ac:dyDescent="0.25">
      <c r="AP216" s="13"/>
    </row>
    <row r="217" spans="42:42" x14ac:dyDescent="0.25">
      <c r="AP217" s="13"/>
    </row>
    <row r="218" spans="42:42" x14ac:dyDescent="0.25">
      <c r="AP218" s="13"/>
    </row>
    <row r="219" spans="42:42" x14ac:dyDescent="0.25">
      <c r="AP219" s="13"/>
    </row>
    <row r="220" spans="42:42" x14ac:dyDescent="0.25">
      <c r="AP220" s="13"/>
    </row>
    <row r="221" spans="42:42" x14ac:dyDescent="0.25">
      <c r="AP221" s="13"/>
    </row>
    <row r="222" spans="42:42" x14ac:dyDescent="0.25">
      <c r="AP222" s="13"/>
    </row>
    <row r="223" spans="42:42" x14ac:dyDescent="0.25">
      <c r="AP223" s="13"/>
    </row>
    <row r="224" spans="42:42" x14ac:dyDescent="0.25">
      <c r="AP224" s="13"/>
    </row>
    <row r="225" spans="42:42" x14ac:dyDescent="0.25">
      <c r="AP225" s="13"/>
    </row>
    <row r="226" spans="42:42" x14ac:dyDescent="0.25">
      <c r="AP226" s="13"/>
    </row>
    <row r="227" spans="42:42" x14ac:dyDescent="0.25">
      <c r="AP227" s="13"/>
    </row>
    <row r="228" spans="42:42" x14ac:dyDescent="0.25">
      <c r="AP228" s="13"/>
    </row>
    <row r="229" spans="42:42" x14ac:dyDescent="0.25">
      <c r="AP229" s="13"/>
    </row>
    <row r="230" spans="42:42" x14ac:dyDescent="0.25">
      <c r="AP230" s="13"/>
    </row>
    <row r="231" spans="42:42" x14ac:dyDescent="0.25">
      <c r="AP231" s="13"/>
    </row>
    <row r="232" spans="42:42" x14ac:dyDescent="0.25">
      <c r="AP232" s="13"/>
    </row>
    <row r="233" spans="42:42" x14ac:dyDescent="0.25">
      <c r="AP233" s="13"/>
    </row>
    <row r="234" spans="42:42" x14ac:dyDescent="0.25">
      <c r="AP234" s="13"/>
    </row>
    <row r="235" spans="42:42" x14ac:dyDescent="0.25">
      <c r="AP235" s="13"/>
    </row>
    <row r="236" spans="42:42" x14ac:dyDescent="0.25">
      <c r="AP236" s="13"/>
    </row>
    <row r="237" spans="42:42" x14ac:dyDescent="0.25">
      <c r="AP237" s="13"/>
    </row>
    <row r="238" spans="42:42" x14ac:dyDescent="0.25">
      <c r="AP238" s="13"/>
    </row>
    <row r="239" spans="42:42" x14ac:dyDescent="0.25">
      <c r="AP239" s="13"/>
    </row>
    <row r="240" spans="42:42" x14ac:dyDescent="0.25">
      <c r="AP240" s="13"/>
    </row>
    <row r="241" spans="42:42" x14ac:dyDescent="0.25">
      <c r="AP241" s="13"/>
    </row>
    <row r="242" spans="42:42" x14ac:dyDescent="0.25">
      <c r="AP242" s="13"/>
    </row>
    <row r="243" spans="42:42" x14ac:dyDescent="0.25">
      <c r="AP243" s="13"/>
    </row>
    <row r="244" spans="42:42" x14ac:dyDescent="0.25">
      <c r="AP244" s="13"/>
    </row>
    <row r="245" spans="42:42" x14ac:dyDescent="0.25">
      <c r="AP245" s="13"/>
    </row>
    <row r="246" spans="42:42" x14ac:dyDescent="0.25">
      <c r="AP246" s="13"/>
    </row>
    <row r="247" spans="42:42" x14ac:dyDescent="0.25">
      <c r="AP247" s="13"/>
    </row>
    <row r="248" spans="42:42" x14ac:dyDescent="0.25">
      <c r="AP248" s="13"/>
    </row>
    <row r="249" spans="42:42" x14ac:dyDescent="0.25">
      <c r="AP249" s="13"/>
    </row>
    <row r="250" spans="42:42" x14ac:dyDescent="0.25">
      <c r="AP250" s="13"/>
    </row>
    <row r="251" spans="42:42" x14ac:dyDescent="0.25">
      <c r="AP251" s="13"/>
    </row>
    <row r="252" spans="42:42" x14ac:dyDescent="0.25">
      <c r="AP252" s="13"/>
    </row>
    <row r="253" spans="42:42" x14ac:dyDescent="0.25">
      <c r="AP253" s="13"/>
    </row>
    <row r="254" spans="42:42" x14ac:dyDescent="0.25">
      <c r="AP254" s="13"/>
    </row>
    <row r="255" spans="42:42" x14ac:dyDescent="0.25">
      <c r="AP255" s="13"/>
    </row>
    <row r="256" spans="42:42" x14ac:dyDescent="0.25">
      <c r="AP256" s="13"/>
    </row>
    <row r="257" spans="42:42" x14ac:dyDescent="0.25">
      <c r="AP257" s="13"/>
    </row>
    <row r="258" spans="42:42" x14ac:dyDescent="0.25">
      <c r="AP258" s="13"/>
    </row>
    <row r="259" spans="42:42" x14ac:dyDescent="0.25">
      <c r="AP259" s="13"/>
    </row>
    <row r="260" spans="42:42" x14ac:dyDescent="0.25">
      <c r="AP260" s="13"/>
    </row>
    <row r="261" spans="42:42" x14ac:dyDescent="0.25">
      <c r="AP261" s="13"/>
    </row>
    <row r="262" spans="42:42" x14ac:dyDescent="0.25">
      <c r="AP262" s="13"/>
    </row>
    <row r="263" spans="42:42" x14ac:dyDescent="0.25">
      <c r="AP263" s="13"/>
    </row>
    <row r="264" spans="42:42" x14ac:dyDescent="0.25">
      <c r="AP264" s="13"/>
    </row>
    <row r="265" spans="42:42" x14ac:dyDescent="0.25">
      <c r="AP265" s="13"/>
    </row>
    <row r="266" spans="42:42" x14ac:dyDescent="0.25">
      <c r="AP266" s="13"/>
    </row>
    <row r="267" spans="42:42" x14ac:dyDescent="0.25">
      <c r="AP267" s="13"/>
    </row>
    <row r="268" spans="42:42" x14ac:dyDescent="0.25">
      <c r="AP268" s="13"/>
    </row>
    <row r="269" spans="42:42" x14ac:dyDescent="0.25">
      <c r="AP269" s="13"/>
    </row>
    <row r="270" spans="42:42" x14ac:dyDescent="0.25">
      <c r="AP270" s="13"/>
    </row>
    <row r="271" spans="42:42" x14ac:dyDescent="0.25">
      <c r="AP271" s="13"/>
    </row>
    <row r="272" spans="42:42" x14ac:dyDescent="0.25">
      <c r="AP272" s="13"/>
    </row>
    <row r="273" spans="42:42" x14ac:dyDescent="0.25">
      <c r="AP273" s="13"/>
    </row>
    <row r="274" spans="42:42" x14ac:dyDescent="0.25">
      <c r="AP274" s="13"/>
    </row>
    <row r="275" spans="42:42" x14ac:dyDescent="0.25">
      <c r="AP275" s="13"/>
    </row>
    <row r="276" spans="42:42" x14ac:dyDescent="0.25">
      <c r="AP276" s="13"/>
    </row>
    <row r="277" spans="42:42" x14ac:dyDescent="0.25">
      <c r="AP277" s="13"/>
    </row>
    <row r="278" spans="42:42" x14ac:dyDescent="0.25">
      <c r="AP278" s="13"/>
    </row>
    <row r="279" spans="42:42" x14ac:dyDescent="0.25">
      <c r="AP279" s="13"/>
    </row>
    <row r="280" spans="42:42" x14ac:dyDescent="0.25">
      <c r="AP280" s="13"/>
    </row>
    <row r="281" spans="42:42" x14ac:dyDescent="0.25">
      <c r="AP281" s="13"/>
    </row>
    <row r="282" spans="42:42" x14ac:dyDescent="0.25">
      <c r="AP282" s="13"/>
    </row>
    <row r="283" spans="42:42" x14ac:dyDescent="0.25">
      <c r="AP283" s="13"/>
    </row>
    <row r="284" spans="42:42" x14ac:dyDescent="0.25">
      <c r="AP284" s="13"/>
    </row>
    <row r="285" spans="42:42" x14ac:dyDescent="0.25">
      <c r="AP285" s="13"/>
    </row>
    <row r="286" spans="42:42" x14ac:dyDescent="0.25">
      <c r="AP286" s="13"/>
    </row>
    <row r="287" spans="42:42" x14ac:dyDescent="0.25">
      <c r="AP287" s="13"/>
    </row>
    <row r="288" spans="42:42" x14ac:dyDescent="0.25">
      <c r="AP288" s="13"/>
    </row>
    <row r="289" spans="42:42" x14ac:dyDescent="0.25">
      <c r="AP289" s="13"/>
    </row>
    <row r="290" spans="42:42" x14ac:dyDescent="0.25">
      <c r="AP290" s="13"/>
    </row>
    <row r="291" spans="42:42" x14ac:dyDescent="0.25">
      <c r="AP291" s="13"/>
    </row>
    <row r="292" spans="42:42" x14ac:dyDescent="0.25">
      <c r="AP292" s="13"/>
    </row>
    <row r="293" spans="42:42" x14ac:dyDescent="0.25">
      <c r="AP293" s="13"/>
    </row>
    <row r="294" spans="42:42" x14ac:dyDescent="0.25">
      <c r="AP294" s="13"/>
    </row>
    <row r="295" spans="42:42" x14ac:dyDescent="0.25">
      <c r="AP295" s="13"/>
    </row>
    <row r="296" spans="42:42" x14ac:dyDescent="0.25">
      <c r="AP296" s="13"/>
    </row>
    <row r="297" spans="42:42" x14ac:dyDescent="0.25">
      <c r="AP297" s="13"/>
    </row>
    <row r="298" spans="42:42" x14ac:dyDescent="0.25">
      <c r="AP298" s="13"/>
    </row>
    <row r="299" spans="42:42" x14ac:dyDescent="0.25">
      <c r="AP299" s="13"/>
    </row>
    <row r="300" spans="42:42" x14ac:dyDescent="0.25">
      <c r="AP300" s="13"/>
    </row>
    <row r="301" spans="42:42" x14ac:dyDescent="0.25">
      <c r="AP301" s="13"/>
    </row>
    <row r="302" spans="42:42" x14ac:dyDescent="0.25">
      <c r="AP302" s="13"/>
    </row>
    <row r="303" spans="42:42" x14ac:dyDescent="0.25">
      <c r="AP303" s="13"/>
    </row>
    <row r="304" spans="42:42" x14ac:dyDescent="0.25">
      <c r="AP304" s="13"/>
    </row>
    <row r="305" spans="42:42" x14ac:dyDescent="0.25">
      <c r="AP305" s="13"/>
    </row>
    <row r="306" spans="42:42" x14ac:dyDescent="0.25">
      <c r="AP306" s="13"/>
    </row>
    <row r="307" spans="42:42" x14ac:dyDescent="0.25">
      <c r="AP307" s="13"/>
    </row>
    <row r="308" spans="42:42" x14ac:dyDescent="0.25">
      <c r="AP308" s="13"/>
    </row>
    <row r="309" spans="42:42" x14ac:dyDescent="0.25">
      <c r="AP309" s="13"/>
    </row>
    <row r="310" spans="42:42" x14ac:dyDescent="0.25">
      <c r="AP310" s="13"/>
    </row>
    <row r="311" spans="42:42" x14ac:dyDescent="0.25">
      <c r="AP311" s="13"/>
    </row>
    <row r="312" spans="42:42" x14ac:dyDescent="0.25">
      <c r="AP312" s="13"/>
    </row>
    <row r="313" spans="42:42" x14ac:dyDescent="0.25">
      <c r="AP313" s="13"/>
    </row>
    <row r="314" spans="42:42" x14ac:dyDescent="0.25">
      <c r="AP314" s="13"/>
    </row>
    <row r="315" spans="42:42" x14ac:dyDescent="0.25">
      <c r="AP315" s="13"/>
    </row>
    <row r="316" spans="42:42" x14ac:dyDescent="0.25">
      <c r="AP316" s="13"/>
    </row>
    <row r="317" spans="42:42" x14ac:dyDescent="0.25">
      <c r="AP317" s="13"/>
    </row>
    <row r="318" spans="42:42" x14ac:dyDescent="0.25">
      <c r="AP318" s="13"/>
    </row>
    <row r="319" spans="42:42" x14ac:dyDescent="0.25">
      <c r="AP319" s="13"/>
    </row>
    <row r="320" spans="42:42" x14ac:dyDescent="0.25">
      <c r="AP320" s="13"/>
    </row>
    <row r="321" spans="42:42" x14ac:dyDescent="0.25">
      <c r="AP321" s="13"/>
    </row>
    <row r="322" spans="42:42" x14ac:dyDescent="0.25">
      <c r="AP322" s="13"/>
    </row>
    <row r="323" spans="42:42" x14ac:dyDescent="0.25">
      <c r="AP323" s="13"/>
    </row>
    <row r="324" spans="42:42" x14ac:dyDescent="0.25">
      <c r="AP324" s="13"/>
    </row>
    <row r="325" spans="42:42" x14ac:dyDescent="0.25">
      <c r="AP325" s="13"/>
    </row>
    <row r="326" spans="42:42" x14ac:dyDescent="0.25">
      <c r="AP326" s="13"/>
    </row>
    <row r="327" spans="42:42" x14ac:dyDescent="0.25">
      <c r="AP327" s="13"/>
    </row>
    <row r="328" spans="42:42" x14ac:dyDescent="0.25">
      <c r="AP328" s="13"/>
    </row>
    <row r="329" spans="42:42" x14ac:dyDescent="0.25">
      <c r="AP329" s="13"/>
    </row>
    <row r="330" spans="42:42" x14ac:dyDescent="0.25">
      <c r="AP330" s="13"/>
    </row>
    <row r="331" spans="42:42" x14ac:dyDescent="0.25">
      <c r="AP331" s="13"/>
    </row>
    <row r="332" spans="42:42" x14ac:dyDescent="0.25">
      <c r="AP332" s="13"/>
    </row>
    <row r="333" spans="42:42" x14ac:dyDescent="0.25">
      <c r="AP333" s="13"/>
    </row>
    <row r="334" spans="42:42" x14ac:dyDescent="0.25">
      <c r="AP334" s="13"/>
    </row>
    <row r="335" spans="42:42" x14ac:dyDescent="0.25">
      <c r="AP335" s="13"/>
    </row>
    <row r="336" spans="42:42" x14ac:dyDescent="0.25">
      <c r="AP336" s="13"/>
    </row>
    <row r="337" spans="42:42" x14ac:dyDescent="0.25">
      <c r="AP337" s="13"/>
    </row>
    <row r="338" spans="42:42" x14ac:dyDescent="0.25">
      <c r="AP338" s="13"/>
    </row>
    <row r="339" spans="42:42" x14ac:dyDescent="0.25">
      <c r="AP339" s="13"/>
    </row>
    <row r="340" spans="42:42" x14ac:dyDescent="0.25">
      <c r="AP340" s="13"/>
    </row>
    <row r="341" spans="42:42" x14ac:dyDescent="0.25">
      <c r="AP341" s="13"/>
    </row>
    <row r="342" spans="42:42" x14ac:dyDescent="0.25">
      <c r="AP342" s="13"/>
    </row>
    <row r="343" spans="42:42" x14ac:dyDescent="0.25">
      <c r="AP343" s="13"/>
    </row>
    <row r="344" spans="42:42" x14ac:dyDescent="0.25">
      <c r="AP344" s="13"/>
    </row>
    <row r="345" spans="42:42" x14ac:dyDescent="0.25">
      <c r="AP345" s="13"/>
    </row>
    <row r="346" spans="42:42" x14ac:dyDescent="0.25">
      <c r="AP346" s="13"/>
    </row>
    <row r="347" spans="42:42" x14ac:dyDescent="0.25">
      <c r="AP347" s="13"/>
    </row>
    <row r="348" spans="42:42" x14ac:dyDescent="0.25">
      <c r="AP348" s="13"/>
    </row>
    <row r="349" spans="42:42" x14ac:dyDescent="0.25">
      <c r="AP349" s="13"/>
    </row>
    <row r="350" spans="42:42" x14ac:dyDescent="0.25">
      <c r="AP350" s="13"/>
    </row>
    <row r="351" spans="42:42" x14ac:dyDescent="0.25">
      <c r="AP351" s="13"/>
    </row>
    <row r="352" spans="42:42" x14ac:dyDescent="0.25">
      <c r="AP352" s="13"/>
    </row>
    <row r="353" spans="42:42" x14ac:dyDescent="0.25">
      <c r="AP353" s="13"/>
    </row>
    <row r="354" spans="42:42" x14ac:dyDescent="0.25">
      <c r="AP354" s="13"/>
    </row>
    <row r="355" spans="42:42" x14ac:dyDescent="0.25">
      <c r="AP355" s="13"/>
    </row>
    <row r="356" spans="42:42" x14ac:dyDescent="0.25">
      <c r="AP356" s="13"/>
    </row>
    <row r="357" spans="42:42" x14ac:dyDescent="0.25">
      <c r="AP357" s="13"/>
    </row>
    <row r="358" spans="42:42" x14ac:dyDescent="0.25">
      <c r="AP358" s="13"/>
    </row>
    <row r="359" spans="42:42" x14ac:dyDescent="0.25">
      <c r="AP359" s="13"/>
    </row>
    <row r="360" spans="42:42" x14ac:dyDescent="0.25">
      <c r="AP360" s="13"/>
    </row>
    <row r="361" spans="42:42" x14ac:dyDescent="0.25">
      <c r="AP361" s="13"/>
    </row>
    <row r="362" spans="42:42" x14ac:dyDescent="0.25">
      <c r="AP362" s="13"/>
    </row>
    <row r="363" spans="42:42" x14ac:dyDescent="0.25">
      <c r="AP363" s="13"/>
    </row>
    <row r="364" spans="42:42" x14ac:dyDescent="0.25">
      <c r="AP364" s="13"/>
    </row>
    <row r="365" spans="42:42" x14ac:dyDescent="0.25">
      <c r="AP365" s="13"/>
    </row>
    <row r="366" spans="42:42" x14ac:dyDescent="0.25">
      <c r="AP366" s="13"/>
    </row>
    <row r="367" spans="42:42" x14ac:dyDescent="0.25">
      <c r="AP367" s="13"/>
    </row>
    <row r="368" spans="42:42" x14ac:dyDescent="0.25">
      <c r="AP368" s="13"/>
    </row>
    <row r="369" spans="42:42" x14ac:dyDescent="0.25">
      <c r="AP369" s="13"/>
    </row>
    <row r="370" spans="42:42" x14ac:dyDescent="0.25">
      <c r="AP370" s="13"/>
    </row>
    <row r="371" spans="42:42" x14ac:dyDescent="0.25">
      <c r="AP371" s="13"/>
    </row>
    <row r="372" spans="42:42" x14ac:dyDescent="0.25">
      <c r="AP372" s="13"/>
    </row>
    <row r="373" spans="42:42" x14ac:dyDescent="0.25">
      <c r="AP373" s="13"/>
    </row>
    <row r="374" spans="42:42" x14ac:dyDescent="0.25">
      <c r="AP374" s="13"/>
    </row>
    <row r="375" spans="42:42" x14ac:dyDescent="0.25">
      <c r="AP375" s="13"/>
    </row>
    <row r="376" spans="42:42" x14ac:dyDescent="0.25">
      <c r="AP376" s="13"/>
    </row>
    <row r="377" spans="42:42" x14ac:dyDescent="0.25">
      <c r="AP377" s="13"/>
    </row>
    <row r="378" spans="42:42" x14ac:dyDescent="0.25">
      <c r="AP378" s="13"/>
    </row>
    <row r="379" spans="42:42" x14ac:dyDescent="0.25">
      <c r="AP379" s="13"/>
    </row>
    <row r="380" spans="42:42" x14ac:dyDescent="0.25">
      <c r="AP380" s="13"/>
    </row>
    <row r="381" spans="42:42" x14ac:dyDescent="0.25">
      <c r="AP381" s="13"/>
    </row>
    <row r="382" spans="42:42" x14ac:dyDescent="0.25">
      <c r="AP382" s="13"/>
    </row>
    <row r="383" spans="42:42" x14ac:dyDescent="0.25">
      <c r="AP383" s="13"/>
    </row>
    <row r="384" spans="42:42" x14ac:dyDescent="0.25">
      <c r="AP384" s="13"/>
    </row>
    <row r="385" spans="42:42" x14ac:dyDescent="0.25">
      <c r="AP385" s="13"/>
    </row>
    <row r="386" spans="42:42" x14ac:dyDescent="0.25">
      <c r="AP386" s="13"/>
    </row>
    <row r="387" spans="42:42" x14ac:dyDescent="0.25">
      <c r="AP387" s="13"/>
    </row>
    <row r="388" spans="42:42" x14ac:dyDescent="0.25">
      <c r="AP388" s="13"/>
    </row>
    <row r="389" spans="42:42" x14ac:dyDescent="0.25">
      <c r="AP389" s="13"/>
    </row>
    <row r="390" spans="42:42" x14ac:dyDescent="0.25">
      <c r="AP390" s="13"/>
    </row>
    <row r="391" spans="42:42" x14ac:dyDescent="0.25">
      <c r="AP391" s="13"/>
    </row>
    <row r="392" spans="42:42" x14ac:dyDescent="0.25">
      <c r="AP392" s="13"/>
    </row>
    <row r="393" spans="42:42" x14ac:dyDescent="0.25">
      <c r="AP393" s="13"/>
    </row>
    <row r="394" spans="42:42" x14ac:dyDescent="0.25">
      <c r="AP394" s="13"/>
    </row>
    <row r="395" spans="42:42" x14ac:dyDescent="0.25">
      <c r="AP395" s="13"/>
    </row>
    <row r="396" spans="42:42" x14ac:dyDescent="0.25">
      <c r="AP396" s="13"/>
    </row>
    <row r="397" spans="42:42" x14ac:dyDescent="0.25">
      <c r="AP397" s="13"/>
    </row>
    <row r="398" spans="42:42" x14ac:dyDescent="0.25">
      <c r="AP398" s="13"/>
    </row>
    <row r="399" spans="42:42" x14ac:dyDescent="0.25">
      <c r="AP399" s="13"/>
    </row>
    <row r="400" spans="42:42" x14ac:dyDescent="0.25">
      <c r="AP400" s="13"/>
    </row>
    <row r="401" spans="42:42" x14ac:dyDescent="0.25">
      <c r="AP401" s="13"/>
    </row>
    <row r="402" spans="42:42" x14ac:dyDescent="0.25">
      <c r="AP402" s="13"/>
    </row>
    <row r="403" spans="42:42" x14ac:dyDescent="0.25">
      <c r="AP403" s="13"/>
    </row>
    <row r="404" spans="42:42" x14ac:dyDescent="0.25">
      <c r="AP404" s="13"/>
    </row>
    <row r="405" spans="42:42" x14ac:dyDescent="0.25">
      <c r="AP405" s="13"/>
    </row>
    <row r="406" spans="42:42" x14ac:dyDescent="0.25">
      <c r="AP406" s="13"/>
    </row>
    <row r="407" spans="42:42" x14ac:dyDescent="0.25">
      <c r="AP407" s="13"/>
    </row>
    <row r="408" spans="42:42" x14ac:dyDescent="0.25">
      <c r="AP408" s="13"/>
    </row>
    <row r="409" spans="42:42" x14ac:dyDescent="0.25">
      <c r="AP409" s="13"/>
    </row>
    <row r="410" spans="42:42" x14ac:dyDescent="0.25">
      <c r="AP410" s="13"/>
    </row>
    <row r="411" spans="42:42" x14ac:dyDescent="0.25">
      <c r="AP411" s="13"/>
    </row>
    <row r="412" spans="42:42" x14ac:dyDescent="0.25">
      <c r="AP412" s="13"/>
    </row>
    <row r="413" spans="42:42" x14ac:dyDescent="0.25">
      <c r="AP413" s="13"/>
    </row>
    <row r="414" spans="42:42" x14ac:dyDescent="0.25">
      <c r="AP414" s="13"/>
    </row>
    <row r="415" spans="42:42" x14ac:dyDescent="0.25">
      <c r="AP415" s="13"/>
    </row>
    <row r="416" spans="42:42" x14ac:dyDescent="0.25">
      <c r="AP416" s="13"/>
    </row>
    <row r="417" spans="42:42" x14ac:dyDescent="0.25">
      <c r="AP417" s="13"/>
    </row>
    <row r="418" spans="42:42" x14ac:dyDescent="0.25">
      <c r="AP418" s="13"/>
    </row>
    <row r="419" spans="42:42" x14ac:dyDescent="0.25">
      <c r="AP419" s="13"/>
    </row>
    <row r="420" spans="42:42" x14ac:dyDescent="0.25">
      <c r="AP420" s="13"/>
    </row>
    <row r="421" spans="42:42" x14ac:dyDescent="0.25">
      <c r="AP421" s="13"/>
    </row>
    <row r="422" spans="42:42" x14ac:dyDescent="0.25">
      <c r="AP422" s="13"/>
    </row>
    <row r="423" spans="42:42" x14ac:dyDescent="0.25">
      <c r="AP423" s="13"/>
    </row>
    <row r="424" spans="42:42" x14ac:dyDescent="0.25">
      <c r="AP424" s="13"/>
    </row>
    <row r="425" spans="42:42" x14ac:dyDescent="0.25">
      <c r="AP425" s="13"/>
    </row>
    <row r="426" spans="42:42" x14ac:dyDescent="0.25">
      <c r="AP426" s="13"/>
    </row>
    <row r="427" spans="42:42" x14ac:dyDescent="0.25">
      <c r="AP427" s="13"/>
    </row>
    <row r="428" spans="42:42" x14ac:dyDescent="0.25">
      <c r="AP428" s="13"/>
    </row>
    <row r="429" spans="42:42" x14ac:dyDescent="0.25">
      <c r="AP429" s="13"/>
    </row>
    <row r="430" spans="42:42" x14ac:dyDescent="0.25">
      <c r="AP430" s="13"/>
    </row>
    <row r="431" spans="42:42" x14ac:dyDescent="0.25">
      <c r="AP431" s="13"/>
    </row>
    <row r="432" spans="42:42" x14ac:dyDescent="0.25">
      <c r="AP432" s="13"/>
    </row>
    <row r="433" spans="42:42" x14ac:dyDescent="0.25">
      <c r="AP433" s="13"/>
    </row>
    <row r="434" spans="42:42" x14ac:dyDescent="0.25">
      <c r="AP434" s="13"/>
    </row>
    <row r="435" spans="42:42" x14ac:dyDescent="0.25">
      <c r="AP435" s="13"/>
    </row>
    <row r="436" spans="42:42" x14ac:dyDescent="0.25">
      <c r="AP436" s="13"/>
    </row>
    <row r="437" spans="42:42" x14ac:dyDescent="0.25">
      <c r="AP437" s="13"/>
    </row>
    <row r="438" spans="42:42" x14ac:dyDescent="0.25">
      <c r="AP438" s="13"/>
    </row>
    <row r="439" spans="42:42" x14ac:dyDescent="0.25">
      <c r="AP439" s="13"/>
    </row>
    <row r="440" spans="42:42" x14ac:dyDescent="0.25">
      <c r="AP440" s="13"/>
    </row>
    <row r="441" spans="42:42" x14ac:dyDescent="0.25">
      <c r="AP441" s="13"/>
    </row>
    <row r="442" spans="42:42" x14ac:dyDescent="0.25">
      <c r="AP442" s="13"/>
    </row>
    <row r="443" spans="42:42" x14ac:dyDescent="0.25">
      <c r="AP443" s="13"/>
    </row>
    <row r="444" spans="42:42" x14ac:dyDescent="0.25">
      <c r="AP444" s="13"/>
    </row>
    <row r="445" spans="42:42" x14ac:dyDescent="0.25">
      <c r="AP445" s="13"/>
    </row>
    <row r="446" spans="42:42" x14ac:dyDescent="0.25">
      <c r="AP446" s="13"/>
    </row>
    <row r="447" spans="42:42" x14ac:dyDescent="0.25">
      <c r="AP447" s="13"/>
    </row>
    <row r="448" spans="42:42" x14ac:dyDescent="0.25">
      <c r="AP448" s="13"/>
    </row>
    <row r="449" spans="42:42" x14ac:dyDescent="0.25">
      <c r="AP449" s="13"/>
    </row>
    <row r="450" spans="42:42" x14ac:dyDescent="0.25">
      <c r="AP450" s="13"/>
    </row>
    <row r="451" spans="42:42" x14ac:dyDescent="0.25">
      <c r="AP451" s="13"/>
    </row>
    <row r="452" spans="42:42" x14ac:dyDescent="0.25">
      <c r="AP452" s="13"/>
    </row>
    <row r="453" spans="42:42" x14ac:dyDescent="0.25">
      <c r="AP453" s="13"/>
    </row>
    <row r="454" spans="42:42" x14ac:dyDescent="0.25">
      <c r="AP454" s="13"/>
    </row>
    <row r="455" spans="42:42" x14ac:dyDescent="0.25">
      <c r="AP455" s="13"/>
    </row>
    <row r="456" spans="42:42" x14ac:dyDescent="0.25">
      <c r="AP456" s="13"/>
    </row>
    <row r="457" spans="42:42" x14ac:dyDescent="0.25">
      <c r="AP457" s="13"/>
    </row>
    <row r="458" spans="42:42" x14ac:dyDescent="0.25">
      <c r="AP458" s="13"/>
    </row>
    <row r="459" spans="42:42" x14ac:dyDescent="0.25">
      <c r="AP459" s="13"/>
    </row>
    <row r="460" spans="42:42" x14ac:dyDescent="0.25">
      <c r="AP460" s="13"/>
    </row>
    <row r="461" spans="42:42" x14ac:dyDescent="0.25">
      <c r="AP461" s="13"/>
    </row>
    <row r="462" spans="42:42" x14ac:dyDescent="0.25">
      <c r="AP462" s="13"/>
    </row>
    <row r="463" spans="42:42" x14ac:dyDescent="0.25">
      <c r="AP463" s="13"/>
    </row>
    <row r="464" spans="42:42" x14ac:dyDescent="0.25">
      <c r="AP464" s="13"/>
    </row>
    <row r="465" spans="42:42" x14ac:dyDescent="0.25">
      <c r="AP465" s="13"/>
    </row>
    <row r="466" spans="42:42" x14ac:dyDescent="0.25">
      <c r="AP466" s="13"/>
    </row>
    <row r="467" spans="42:42" x14ac:dyDescent="0.25">
      <c r="AP467" s="13"/>
    </row>
    <row r="468" spans="42:42" x14ac:dyDescent="0.25">
      <c r="AP468" s="13"/>
    </row>
    <row r="469" spans="42:42" x14ac:dyDescent="0.25">
      <c r="AP469" s="13"/>
    </row>
    <row r="470" spans="42:42" x14ac:dyDescent="0.25">
      <c r="AP470" s="13"/>
    </row>
    <row r="471" spans="42:42" x14ac:dyDescent="0.25">
      <c r="AP471" s="13"/>
    </row>
    <row r="472" spans="42:42" x14ac:dyDescent="0.25">
      <c r="AP472" s="13"/>
    </row>
    <row r="473" spans="42:42" x14ac:dyDescent="0.25">
      <c r="AP473" s="13"/>
    </row>
    <row r="474" spans="42:42" x14ac:dyDescent="0.25">
      <c r="AP474" s="13"/>
    </row>
    <row r="475" spans="42:42" x14ac:dyDescent="0.25">
      <c r="AP475" s="13"/>
    </row>
    <row r="476" spans="42:42" x14ac:dyDescent="0.25">
      <c r="AP476" s="13"/>
    </row>
    <row r="477" spans="42:42" x14ac:dyDescent="0.25">
      <c r="AP477" s="13"/>
    </row>
    <row r="478" spans="42:42" x14ac:dyDescent="0.25">
      <c r="AP478" s="13"/>
    </row>
    <row r="479" spans="42:42" x14ac:dyDescent="0.25">
      <c r="AP479" s="13"/>
    </row>
    <row r="480" spans="42:42" x14ac:dyDescent="0.25">
      <c r="AP480" s="13"/>
    </row>
    <row r="481" spans="42:42" x14ac:dyDescent="0.25">
      <c r="AP481" s="13"/>
    </row>
    <row r="482" spans="42:42" x14ac:dyDescent="0.25">
      <c r="AP482" s="13"/>
    </row>
    <row r="483" spans="42:42" x14ac:dyDescent="0.25">
      <c r="AP483" s="13"/>
    </row>
    <row r="484" spans="42:42" x14ac:dyDescent="0.25">
      <c r="AP484" s="13"/>
    </row>
    <row r="485" spans="42:42" x14ac:dyDescent="0.25">
      <c r="AP485" s="13"/>
    </row>
    <row r="486" spans="42:42" x14ac:dyDescent="0.25">
      <c r="AP486" s="13"/>
    </row>
    <row r="487" spans="42:42" x14ac:dyDescent="0.25">
      <c r="AP487" s="13"/>
    </row>
    <row r="488" spans="42:42" x14ac:dyDescent="0.25">
      <c r="AP488" s="13"/>
    </row>
    <row r="489" spans="42:42" x14ac:dyDescent="0.25">
      <c r="AP489" s="13"/>
    </row>
    <row r="490" spans="42:42" x14ac:dyDescent="0.25">
      <c r="AP490" s="13"/>
    </row>
    <row r="491" spans="42:42" x14ac:dyDescent="0.25">
      <c r="AP491" s="13"/>
    </row>
    <row r="492" spans="42:42" x14ac:dyDescent="0.25">
      <c r="AP492" s="13"/>
    </row>
    <row r="493" spans="42:42" x14ac:dyDescent="0.25">
      <c r="AP493" s="13"/>
    </row>
    <row r="494" spans="42:42" x14ac:dyDescent="0.25">
      <c r="AP494" s="13"/>
    </row>
    <row r="495" spans="42:42" x14ac:dyDescent="0.25">
      <c r="AP495" s="13"/>
    </row>
    <row r="496" spans="42:42" x14ac:dyDescent="0.25">
      <c r="AP496" s="13"/>
    </row>
    <row r="497" spans="42:42" x14ac:dyDescent="0.25">
      <c r="AP497" s="13"/>
    </row>
    <row r="498" spans="42:42" x14ac:dyDescent="0.25">
      <c r="AP498" s="13"/>
    </row>
    <row r="499" spans="42:42" x14ac:dyDescent="0.25">
      <c r="AP499" s="13"/>
    </row>
    <row r="500" spans="42:42" x14ac:dyDescent="0.25">
      <c r="AP500" s="13"/>
    </row>
    <row r="501" spans="42:42" x14ac:dyDescent="0.25">
      <c r="AP501" s="13"/>
    </row>
    <row r="502" spans="42:42" x14ac:dyDescent="0.25">
      <c r="AP502" s="13"/>
    </row>
    <row r="503" spans="42:42" x14ac:dyDescent="0.25">
      <c r="AP503" s="13"/>
    </row>
    <row r="504" spans="42:42" x14ac:dyDescent="0.25">
      <c r="AP504" s="13"/>
    </row>
    <row r="505" spans="42:42" x14ac:dyDescent="0.25">
      <c r="AP505" s="13"/>
    </row>
    <row r="506" spans="42:42" x14ac:dyDescent="0.25">
      <c r="AP506" s="13"/>
    </row>
    <row r="507" spans="42:42" x14ac:dyDescent="0.25">
      <c r="AP507" s="13"/>
    </row>
    <row r="508" spans="42:42" x14ac:dyDescent="0.25">
      <c r="AP508" s="13"/>
    </row>
    <row r="509" spans="42:42" x14ac:dyDescent="0.25">
      <c r="AP509" s="13"/>
    </row>
    <row r="510" spans="42:42" x14ac:dyDescent="0.25">
      <c r="AP510" s="13"/>
    </row>
    <row r="511" spans="42:42" x14ac:dyDescent="0.25">
      <c r="AP511" s="13"/>
    </row>
    <row r="512" spans="42:42" x14ac:dyDescent="0.25">
      <c r="AP512" s="13"/>
    </row>
    <row r="513" spans="42:42" x14ac:dyDescent="0.25">
      <c r="AP513" s="13"/>
    </row>
    <row r="514" spans="42:42" x14ac:dyDescent="0.25">
      <c r="AP514" s="13"/>
    </row>
    <row r="515" spans="42:42" x14ac:dyDescent="0.25">
      <c r="AP515" s="13"/>
    </row>
    <row r="516" spans="42:42" x14ac:dyDescent="0.25">
      <c r="AP516" s="13"/>
    </row>
    <row r="517" spans="42:42" x14ac:dyDescent="0.25">
      <c r="AP517" s="13"/>
    </row>
    <row r="518" spans="42:42" x14ac:dyDescent="0.25">
      <c r="AP518" s="13"/>
    </row>
    <row r="519" spans="42:42" x14ac:dyDescent="0.25">
      <c r="AP519" s="13"/>
    </row>
    <row r="520" spans="42:42" x14ac:dyDescent="0.25">
      <c r="AP520" s="13"/>
    </row>
    <row r="521" spans="42:42" x14ac:dyDescent="0.25">
      <c r="AP521" s="13"/>
    </row>
    <row r="522" spans="42:42" x14ac:dyDescent="0.25">
      <c r="AP522" s="13"/>
    </row>
    <row r="523" spans="42:42" x14ac:dyDescent="0.25">
      <c r="AP523" s="13"/>
    </row>
    <row r="524" spans="42:42" x14ac:dyDescent="0.25">
      <c r="AP524" s="13"/>
    </row>
    <row r="525" spans="42:42" x14ac:dyDescent="0.25">
      <c r="AP525" s="13"/>
    </row>
    <row r="526" spans="42:42" x14ac:dyDescent="0.25">
      <c r="AP526" s="13"/>
    </row>
    <row r="527" spans="42:42" x14ac:dyDescent="0.25">
      <c r="AP527" s="13"/>
    </row>
    <row r="528" spans="42:42" x14ac:dyDescent="0.25">
      <c r="AP528" s="13"/>
    </row>
    <row r="529" spans="42:42" x14ac:dyDescent="0.25">
      <c r="AP529" s="13"/>
    </row>
    <row r="530" spans="42:42" x14ac:dyDescent="0.25">
      <c r="AP530" s="13"/>
    </row>
    <row r="531" spans="42:42" x14ac:dyDescent="0.25">
      <c r="AP531" s="13"/>
    </row>
    <row r="532" spans="42:42" x14ac:dyDescent="0.25">
      <c r="AP532" s="13"/>
    </row>
    <row r="533" spans="42:42" x14ac:dyDescent="0.25">
      <c r="AP533" s="13"/>
    </row>
    <row r="534" spans="42:42" x14ac:dyDescent="0.25">
      <c r="AP534" s="13"/>
    </row>
    <row r="535" spans="42:42" x14ac:dyDescent="0.25">
      <c r="AP535" s="13"/>
    </row>
    <row r="536" spans="42:42" x14ac:dyDescent="0.25">
      <c r="AP536" s="13"/>
    </row>
    <row r="537" spans="42:42" x14ac:dyDescent="0.25">
      <c r="AP537" s="13"/>
    </row>
    <row r="538" spans="42:42" x14ac:dyDescent="0.25">
      <c r="AP538" s="13"/>
    </row>
    <row r="539" spans="42:42" x14ac:dyDescent="0.25">
      <c r="AP539" s="13"/>
    </row>
    <row r="540" spans="42:42" x14ac:dyDescent="0.25">
      <c r="AP540" s="13"/>
    </row>
    <row r="541" spans="42:42" x14ac:dyDescent="0.25">
      <c r="AP541" s="13"/>
    </row>
    <row r="542" spans="42:42" x14ac:dyDescent="0.25">
      <c r="AP542" s="13"/>
    </row>
    <row r="543" spans="42:42" x14ac:dyDescent="0.25">
      <c r="AP543" s="13"/>
    </row>
    <row r="544" spans="42:42" x14ac:dyDescent="0.25">
      <c r="AP544" s="13"/>
    </row>
    <row r="545" spans="42:42" x14ac:dyDescent="0.25">
      <c r="AP545" s="13"/>
    </row>
    <row r="546" spans="42:42" x14ac:dyDescent="0.25">
      <c r="AP546" s="13"/>
    </row>
    <row r="547" spans="42:42" x14ac:dyDescent="0.25">
      <c r="AP547" s="13"/>
    </row>
    <row r="548" spans="42:42" x14ac:dyDescent="0.25">
      <c r="AP548" s="13"/>
    </row>
    <row r="549" spans="42:42" x14ac:dyDescent="0.25">
      <c r="AP549" s="13"/>
    </row>
    <row r="550" spans="42:42" x14ac:dyDescent="0.25">
      <c r="AP550" s="13"/>
    </row>
    <row r="551" spans="42:42" x14ac:dyDescent="0.25">
      <c r="AP551" s="13"/>
    </row>
    <row r="552" spans="42:42" x14ac:dyDescent="0.25">
      <c r="AP552" s="13"/>
    </row>
    <row r="553" spans="42:42" x14ac:dyDescent="0.25">
      <c r="AP553" s="13"/>
    </row>
    <row r="554" spans="42:42" x14ac:dyDescent="0.25">
      <c r="AP554" s="13"/>
    </row>
    <row r="555" spans="42:42" x14ac:dyDescent="0.25">
      <c r="AP555" s="13"/>
    </row>
    <row r="556" spans="42:42" x14ac:dyDescent="0.25">
      <c r="AP556" s="13"/>
    </row>
    <row r="557" spans="42:42" x14ac:dyDescent="0.25">
      <c r="AP557" s="13"/>
    </row>
    <row r="558" spans="42:42" x14ac:dyDescent="0.25">
      <c r="AP558" s="13"/>
    </row>
    <row r="559" spans="42:42" x14ac:dyDescent="0.25">
      <c r="AP559" s="13"/>
    </row>
    <row r="560" spans="42:42" x14ac:dyDescent="0.25">
      <c r="AP560" s="13"/>
    </row>
    <row r="561" spans="42:42" x14ac:dyDescent="0.25">
      <c r="AP561" s="13"/>
    </row>
    <row r="562" spans="42:42" x14ac:dyDescent="0.25">
      <c r="AP562" s="13"/>
    </row>
    <row r="563" spans="42:42" x14ac:dyDescent="0.25">
      <c r="AP563" s="13"/>
    </row>
    <row r="564" spans="42:42" x14ac:dyDescent="0.25">
      <c r="AP564" s="13"/>
    </row>
    <row r="565" spans="42:42" x14ac:dyDescent="0.25">
      <c r="AP565" s="13"/>
    </row>
    <row r="566" spans="42:42" x14ac:dyDescent="0.25">
      <c r="AP566" s="13"/>
    </row>
    <row r="567" spans="42:42" x14ac:dyDescent="0.25">
      <c r="AP567" s="13"/>
    </row>
    <row r="568" spans="42:42" x14ac:dyDescent="0.25">
      <c r="AP568" s="13"/>
    </row>
    <row r="569" spans="42:42" x14ac:dyDescent="0.25">
      <c r="AP569" s="13"/>
    </row>
    <row r="570" spans="42:42" x14ac:dyDescent="0.25">
      <c r="AP570" s="13"/>
    </row>
    <row r="571" spans="42:42" x14ac:dyDescent="0.25">
      <c r="AP571" s="13"/>
    </row>
    <row r="572" spans="42:42" x14ac:dyDescent="0.25">
      <c r="AP572" s="13"/>
    </row>
    <row r="573" spans="42:42" x14ac:dyDescent="0.25">
      <c r="AP573" s="13"/>
    </row>
    <row r="574" spans="42:42" x14ac:dyDescent="0.25">
      <c r="AP574" s="13"/>
    </row>
    <row r="575" spans="42:42" x14ac:dyDescent="0.25">
      <c r="AP575" s="13"/>
    </row>
    <row r="576" spans="42:42" x14ac:dyDescent="0.25">
      <c r="AP576" s="13"/>
    </row>
    <row r="577" spans="42:42" x14ac:dyDescent="0.25">
      <c r="AP577" s="13"/>
    </row>
    <row r="578" spans="42:42" x14ac:dyDescent="0.25">
      <c r="AP578" s="13"/>
    </row>
    <row r="579" spans="42:42" x14ac:dyDescent="0.25">
      <c r="AP579" s="13"/>
    </row>
    <row r="580" spans="42:42" x14ac:dyDescent="0.25">
      <c r="AP580" s="13"/>
    </row>
    <row r="581" spans="42:42" x14ac:dyDescent="0.25">
      <c r="AP581" s="13"/>
    </row>
    <row r="582" spans="42:42" x14ac:dyDescent="0.25">
      <c r="AP582" s="13"/>
    </row>
    <row r="583" spans="42:42" x14ac:dyDescent="0.25">
      <c r="AP583" s="13"/>
    </row>
    <row r="584" spans="42:42" x14ac:dyDescent="0.25">
      <c r="AP584" s="13"/>
    </row>
    <row r="585" spans="42:42" x14ac:dyDescent="0.25">
      <c r="AP585" s="13"/>
    </row>
    <row r="586" spans="42:42" x14ac:dyDescent="0.25">
      <c r="AP586" s="13"/>
    </row>
    <row r="587" spans="42:42" x14ac:dyDescent="0.25">
      <c r="AP587" s="13"/>
    </row>
    <row r="588" spans="42:42" x14ac:dyDescent="0.25">
      <c r="AP588" s="13"/>
    </row>
    <row r="589" spans="42:42" x14ac:dyDescent="0.25">
      <c r="AP589" s="13"/>
    </row>
    <row r="590" spans="42:42" x14ac:dyDescent="0.25">
      <c r="AP590" s="13"/>
    </row>
    <row r="591" spans="42:42" x14ac:dyDescent="0.25">
      <c r="AP591" s="13"/>
    </row>
    <row r="592" spans="42:42" x14ac:dyDescent="0.25">
      <c r="AP592" s="13"/>
    </row>
    <row r="593" spans="42:42" x14ac:dyDescent="0.25">
      <c r="AP593" s="13"/>
    </row>
    <row r="594" spans="42:42" x14ac:dyDescent="0.25">
      <c r="AP594" s="13"/>
    </row>
    <row r="595" spans="42:42" x14ac:dyDescent="0.25">
      <c r="AP595" s="13"/>
    </row>
    <row r="596" spans="42:42" x14ac:dyDescent="0.25">
      <c r="AP596" s="13"/>
    </row>
    <row r="597" spans="42:42" x14ac:dyDescent="0.25">
      <c r="AP597" s="13"/>
    </row>
    <row r="598" spans="42:42" x14ac:dyDescent="0.25">
      <c r="AP598" s="13"/>
    </row>
    <row r="599" spans="42:42" x14ac:dyDescent="0.25">
      <c r="AP599" s="13"/>
    </row>
    <row r="600" spans="42:42" x14ac:dyDescent="0.25">
      <c r="AP600" s="13"/>
    </row>
    <row r="601" spans="42:42" x14ac:dyDescent="0.25">
      <c r="AP601" s="13"/>
    </row>
    <row r="602" spans="42:42" x14ac:dyDescent="0.25">
      <c r="AP602" s="13"/>
    </row>
    <row r="603" spans="42:42" x14ac:dyDescent="0.25">
      <c r="AP603" s="13"/>
    </row>
    <row r="604" spans="42:42" x14ac:dyDescent="0.25">
      <c r="AP604" s="13"/>
    </row>
    <row r="605" spans="42:42" x14ac:dyDescent="0.25">
      <c r="AP605" s="13"/>
    </row>
    <row r="606" spans="42:42" x14ac:dyDescent="0.25">
      <c r="AP606" s="13"/>
    </row>
    <row r="607" spans="42:42" x14ac:dyDescent="0.25">
      <c r="AP607" s="13"/>
    </row>
    <row r="608" spans="42:42" x14ac:dyDescent="0.25">
      <c r="AP608" s="13"/>
    </row>
    <row r="609" spans="42:42" x14ac:dyDescent="0.25">
      <c r="AP609" s="13"/>
    </row>
    <row r="610" spans="42:42" x14ac:dyDescent="0.25">
      <c r="AP610" s="13"/>
    </row>
    <row r="611" spans="42:42" x14ac:dyDescent="0.25">
      <c r="AP611" s="13"/>
    </row>
    <row r="612" spans="42:42" x14ac:dyDescent="0.25">
      <c r="AP612" s="13"/>
    </row>
    <row r="613" spans="42:42" x14ac:dyDescent="0.25">
      <c r="AP613" s="13"/>
    </row>
    <row r="614" spans="42:42" x14ac:dyDescent="0.25">
      <c r="AP614" s="13"/>
    </row>
    <row r="615" spans="42:42" x14ac:dyDescent="0.25">
      <c r="AP615" s="13"/>
    </row>
    <row r="616" spans="42:42" x14ac:dyDescent="0.25">
      <c r="AP616" s="13"/>
    </row>
    <row r="617" spans="42:42" x14ac:dyDescent="0.25">
      <c r="AP617" s="13"/>
    </row>
    <row r="618" spans="42:42" x14ac:dyDescent="0.25">
      <c r="AP618" s="13"/>
    </row>
    <row r="619" spans="42:42" x14ac:dyDescent="0.25">
      <c r="AP619" s="13"/>
    </row>
    <row r="620" spans="42:42" x14ac:dyDescent="0.25">
      <c r="AP620" s="13"/>
    </row>
    <row r="621" spans="42:42" x14ac:dyDescent="0.25">
      <c r="AP621" s="13"/>
    </row>
    <row r="622" spans="42:42" x14ac:dyDescent="0.25">
      <c r="AP622" s="13"/>
    </row>
    <row r="623" spans="42:42" x14ac:dyDescent="0.25">
      <c r="AP623" s="13"/>
    </row>
    <row r="624" spans="42:42" x14ac:dyDescent="0.25">
      <c r="AP624" s="13"/>
    </row>
    <row r="625" spans="42:42" x14ac:dyDescent="0.25">
      <c r="AP625" s="13"/>
    </row>
    <row r="626" spans="42:42" x14ac:dyDescent="0.25">
      <c r="AP626" s="13"/>
    </row>
    <row r="627" spans="42:42" x14ac:dyDescent="0.25">
      <c r="AP627" s="13"/>
    </row>
    <row r="628" spans="42:42" x14ac:dyDescent="0.25">
      <c r="AP628" s="13"/>
    </row>
    <row r="629" spans="42:42" x14ac:dyDescent="0.25">
      <c r="AP629" s="13"/>
    </row>
    <row r="630" spans="42:42" x14ac:dyDescent="0.25">
      <c r="AP630" s="13"/>
    </row>
    <row r="631" spans="42:42" x14ac:dyDescent="0.25">
      <c r="AP631" s="13"/>
    </row>
    <row r="632" spans="42:42" x14ac:dyDescent="0.25">
      <c r="AP632" s="13"/>
    </row>
    <row r="633" spans="42:42" x14ac:dyDescent="0.25">
      <c r="AP633" s="13"/>
    </row>
    <row r="634" spans="42:42" x14ac:dyDescent="0.25">
      <c r="AP634" s="13"/>
    </row>
    <row r="635" spans="42:42" x14ac:dyDescent="0.25">
      <c r="AP635" s="13"/>
    </row>
    <row r="636" spans="42:42" x14ac:dyDescent="0.25">
      <c r="AP636" s="13"/>
    </row>
    <row r="637" spans="42:42" x14ac:dyDescent="0.25">
      <c r="AP637" s="13"/>
    </row>
    <row r="638" spans="42:42" x14ac:dyDescent="0.25">
      <c r="AP638" s="13"/>
    </row>
    <row r="639" spans="42:42" x14ac:dyDescent="0.25">
      <c r="AP639" s="13"/>
    </row>
    <row r="640" spans="42:42" x14ac:dyDescent="0.25">
      <c r="AP640" s="13"/>
    </row>
    <row r="641" spans="42:42" x14ac:dyDescent="0.25">
      <c r="AP641" s="13"/>
    </row>
    <row r="642" spans="42:42" x14ac:dyDescent="0.25">
      <c r="AP642" s="13"/>
    </row>
    <row r="643" spans="42:42" x14ac:dyDescent="0.25">
      <c r="AP643" s="13"/>
    </row>
    <row r="644" spans="42:42" x14ac:dyDescent="0.25">
      <c r="AP644" s="13"/>
    </row>
    <row r="645" spans="42:42" x14ac:dyDescent="0.25">
      <c r="AP645" s="13"/>
    </row>
    <row r="646" spans="42:42" x14ac:dyDescent="0.25">
      <c r="AP646" s="13"/>
    </row>
    <row r="647" spans="42:42" x14ac:dyDescent="0.25">
      <c r="AP647" s="13"/>
    </row>
    <row r="648" spans="42:42" x14ac:dyDescent="0.25">
      <c r="AP648" s="13"/>
    </row>
    <row r="649" spans="42:42" x14ac:dyDescent="0.25">
      <c r="AP649" s="13"/>
    </row>
    <row r="650" spans="42:42" x14ac:dyDescent="0.25">
      <c r="AP650" s="13"/>
    </row>
    <row r="651" spans="42:42" x14ac:dyDescent="0.25">
      <c r="AP651" s="13"/>
    </row>
    <row r="652" spans="42:42" x14ac:dyDescent="0.25">
      <c r="AP652" s="13"/>
    </row>
    <row r="653" spans="42:42" x14ac:dyDescent="0.25">
      <c r="AP653" s="13"/>
    </row>
    <row r="654" spans="42:42" x14ac:dyDescent="0.25">
      <c r="AP654" s="13"/>
    </row>
    <row r="655" spans="42:42" x14ac:dyDescent="0.25">
      <c r="AP655" s="13"/>
    </row>
    <row r="656" spans="42:42" x14ac:dyDescent="0.25">
      <c r="AP656" s="13"/>
    </row>
    <row r="657" spans="42:42" x14ac:dyDescent="0.25">
      <c r="AP657" s="13"/>
    </row>
    <row r="658" spans="42:42" x14ac:dyDescent="0.25">
      <c r="AP658" s="13"/>
    </row>
    <row r="659" spans="42:42" x14ac:dyDescent="0.25">
      <c r="AP659" s="13"/>
    </row>
    <row r="660" spans="42:42" x14ac:dyDescent="0.25">
      <c r="AP660" s="13"/>
    </row>
    <row r="661" spans="42:42" x14ac:dyDescent="0.25">
      <c r="AP661" s="13"/>
    </row>
    <row r="662" spans="42:42" x14ac:dyDescent="0.25">
      <c r="AP662" s="13"/>
    </row>
    <row r="663" spans="42:42" x14ac:dyDescent="0.25">
      <c r="AP663" s="13"/>
    </row>
    <row r="664" spans="42:42" x14ac:dyDescent="0.25">
      <c r="AP664" s="13"/>
    </row>
    <row r="665" spans="42:42" x14ac:dyDescent="0.25">
      <c r="AP665" s="13"/>
    </row>
    <row r="666" spans="42:42" x14ac:dyDescent="0.25">
      <c r="AP666" s="13"/>
    </row>
    <row r="667" spans="42:42" x14ac:dyDescent="0.25">
      <c r="AP667" s="13"/>
    </row>
    <row r="668" spans="42:42" x14ac:dyDescent="0.25">
      <c r="AP668" s="13"/>
    </row>
    <row r="669" spans="42:42" x14ac:dyDescent="0.25">
      <c r="AP669" s="13"/>
    </row>
    <row r="670" spans="42:42" x14ac:dyDescent="0.25">
      <c r="AP670" s="13"/>
    </row>
    <row r="671" spans="42:42" x14ac:dyDescent="0.25">
      <c r="AP671" s="13"/>
    </row>
    <row r="672" spans="42:42" x14ac:dyDescent="0.25">
      <c r="AP672" s="13"/>
    </row>
    <row r="673" spans="42:42" x14ac:dyDescent="0.25">
      <c r="AP673" s="13"/>
    </row>
    <row r="674" spans="42:42" x14ac:dyDescent="0.25">
      <c r="AP674" s="13"/>
    </row>
    <row r="675" spans="42:42" x14ac:dyDescent="0.25">
      <c r="AP675" s="13"/>
    </row>
    <row r="676" spans="42:42" x14ac:dyDescent="0.25">
      <c r="AP676" s="13"/>
    </row>
    <row r="677" spans="42:42" x14ac:dyDescent="0.25">
      <c r="AP677" s="13"/>
    </row>
    <row r="678" spans="42:42" x14ac:dyDescent="0.25">
      <c r="AP678" s="13"/>
    </row>
    <row r="679" spans="42:42" x14ac:dyDescent="0.25">
      <c r="AP679" s="13"/>
    </row>
    <row r="680" spans="42:42" x14ac:dyDescent="0.25">
      <c r="AP680" s="13"/>
    </row>
    <row r="681" spans="42:42" x14ac:dyDescent="0.25">
      <c r="AP681" s="13"/>
    </row>
    <row r="682" spans="42:42" x14ac:dyDescent="0.25">
      <c r="AP682" s="13"/>
    </row>
    <row r="683" spans="42:42" x14ac:dyDescent="0.25">
      <c r="AP683" s="13"/>
    </row>
    <row r="684" spans="42:42" x14ac:dyDescent="0.25">
      <c r="AP684" s="13"/>
    </row>
    <row r="685" spans="42:42" x14ac:dyDescent="0.25">
      <c r="AP685" s="13"/>
    </row>
    <row r="686" spans="42:42" x14ac:dyDescent="0.25">
      <c r="AP686" s="13"/>
    </row>
    <row r="687" spans="42:42" x14ac:dyDescent="0.25">
      <c r="AP687" s="13"/>
    </row>
    <row r="688" spans="42:42" x14ac:dyDescent="0.25">
      <c r="AP688" s="13"/>
    </row>
    <row r="689" spans="42:42" x14ac:dyDescent="0.25">
      <c r="AP689" s="13"/>
    </row>
    <row r="690" spans="42:42" x14ac:dyDescent="0.25">
      <c r="AP690" s="13"/>
    </row>
    <row r="691" spans="42:42" x14ac:dyDescent="0.25">
      <c r="AP691" s="13"/>
    </row>
    <row r="692" spans="42:42" x14ac:dyDescent="0.25">
      <c r="AP692" s="13"/>
    </row>
    <row r="693" spans="42:42" x14ac:dyDescent="0.25">
      <c r="AP693" s="13"/>
    </row>
    <row r="694" spans="42:42" x14ac:dyDescent="0.25">
      <c r="AP694" s="13"/>
    </row>
    <row r="695" spans="42:42" x14ac:dyDescent="0.25">
      <c r="AP695" s="13"/>
    </row>
    <row r="696" spans="42:42" x14ac:dyDescent="0.25">
      <c r="AP696" s="13"/>
    </row>
    <row r="697" spans="42:42" x14ac:dyDescent="0.25">
      <c r="AP697" s="13"/>
    </row>
    <row r="698" spans="42:42" x14ac:dyDescent="0.25">
      <c r="AP698" s="13"/>
    </row>
    <row r="699" spans="42:42" x14ac:dyDescent="0.25">
      <c r="AP699" s="13"/>
    </row>
    <row r="700" spans="42:42" x14ac:dyDescent="0.25">
      <c r="AP700" s="13"/>
    </row>
    <row r="701" spans="42:42" x14ac:dyDescent="0.25">
      <c r="AP701" s="13"/>
    </row>
    <row r="702" spans="42:42" x14ac:dyDescent="0.25">
      <c r="AP702" s="13"/>
    </row>
    <row r="703" spans="42:42" x14ac:dyDescent="0.25">
      <c r="AP703" s="13"/>
    </row>
    <row r="704" spans="42:42" x14ac:dyDescent="0.25">
      <c r="AP704" s="13"/>
    </row>
    <row r="705" spans="42:42" x14ac:dyDescent="0.25">
      <c r="AP705" s="13"/>
    </row>
    <row r="706" spans="42:42" x14ac:dyDescent="0.25">
      <c r="AP706" s="13"/>
    </row>
    <row r="707" spans="42:42" x14ac:dyDescent="0.25">
      <c r="AP707" s="13"/>
    </row>
    <row r="708" spans="42:42" x14ac:dyDescent="0.25">
      <c r="AP708" s="13"/>
    </row>
    <row r="709" spans="42:42" x14ac:dyDescent="0.25">
      <c r="AP709" s="13"/>
    </row>
    <row r="710" spans="42:42" x14ac:dyDescent="0.25">
      <c r="AP710" s="13"/>
    </row>
    <row r="711" spans="42:42" x14ac:dyDescent="0.25">
      <c r="AP711" s="13"/>
    </row>
    <row r="712" spans="42:42" x14ac:dyDescent="0.25">
      <c r="AP712" s="13"/>
    </row>
    <row r="713" spans="42:42" x14ac:dyDescent="0.25">
      <c r="AP713" s="13"/>
    </row>
    <row r="714" spans="42:42" x14ac:dyDescent="0.25">
      <c r="AP714" s="13"/>
    </row>
    <row r="715" spans="42:42" x14ac:dyDescent="0.25">
      <c r="AP715" s="13"/>
    </row>
    <row r="716" spans="42:42" x14ac:dyDescent="0.25">
      <c r="AP716" s="13"/>
    </row>
    <row r="717" spans="42:42" x14ac:dyDescent="0.25">
      <c r="AP717" s="13"/>
    </row>
    <row r="718" spans="42:42" x14ac:dyDescent="0.25">
      <c r="AP718" s="13"/>
    </row>
    <row r="719" spans="42:42" x14ac:dyDescent="0.25">
      <c r="AP719" s="13"/>
    </row>
    <row r="720" spans="42:42" x14ac:dyDescent="0.25">
      <c r="AP720" s="13"/>
    </row>
    <row r="721" spans="42:42" x14ac:dyDescent="0.25">
      <c r="AP721" s="13"/>
    </row>
    <row r="722" spans="42:42" x14ac:dyDescent="0.25">
      <c r="AP722" s="13"/>
    </row>
    <row r="723" spans="42:42" x14ac:dyDescent="0.25">
      <c r="AP723" s="13"/>
    </row>
    <row r="724" spans="42:42" x14ac:dyDescent="0.25">
      <c r="AP724" s="13"/>
    </row>
    <row r="725" spans="42:42" x14ac:dyDescent="0.25">
      <c r="AP725" s="13"/>
    </row>
    <row r="726" spans="42:42" x14ac:dyDescent="0.25">
      <c r="AP726" s="13"/>
    </row>
    <row r="727" spans="42:42" x14ac:dyDescent="0.25">
      <c r="AP727" s="13"/>
    </row>
    <row r="728" spans="42:42" x14ac:dyDescent="0.25">
      <c r="AP728" s="13"/>
    </row>
    <row r="729" spans="42:42" x14ac:dyDescent="0.25">
      <c r="AP729" s="13"/>
    </row>
    <row r="730" spans="42:42" x14ac:dyDescent="0.25">
      <c r="AP730" s="13"/>
    </row>
    <row r="731" spans="42:42" x14ac:dyDescent="0.25">
      <c r="AP731" s="13"/>
    </row>
    <row r="732" spans="42:42" x14ac:dyDescent="0.25">
      <c r="AP732" s="13"/>
    </row>
    <row r="733" spans="42:42" x14ac:dyDescent="0.25">
      <c r="AP733" s="13"/>
    </row>
    <row r="734" spans="42:42" x14ac:dyDescent="0.25">
      <c r="AP734" s="13"/>
    </row>
    <row r="735" spans="42:42" x14ac:dyDescent="0.25">
      <c r="AP735" s="13"/>
    </row>
    <row r="736" spans="42:42" x14ac:dyDescent="0.25">
      <c r="AP736" s="13"/>
    </row>
    <row r="737" spans="42:42" x14ac:dyDescent="0.25">
      <c r="AP737" s="13"/>
    </row>
    <row r="738" spans="42:42" x14ac:dyDescent="0.25">
      <c r="AP738" s="13"/>
    </row>
    <row r="739" spans="42:42" x14ac:dyDescent="0.25">
      <c r="AP739" s="13"/>
    </row>
    <row r="740" spans="42:42" x14ac:dyDescent="0.25">
      <c r="AP740" s="13"/>
    </row>
    <row r="741" spans="42:42" x14ac:dyDescent="0.25">
      <c r="AP741" s="13"/>
    </row>
    <row r="742" spans="42:42" x14ac:dyDescent="0.25">
      <c r="AP742" s="13"/>
    </row>
    <row r="743" spans="42:42" x14ac:dyDescent="0.25">
      <c r="AP743" s="13"/>
    </row>
    <row r="744" spans="42:42" x14ac:dyDescent="0.25">
      <c r="AP744" s="13"/>
    </row>
    <row r="745" spans="42:42" x14ac:dyDescent="0.25">
      <c r="AP745" s="13"/>
    </row>
    <row r="746" spans="42:42" x14ac:dyDescent="0.25">
      <c r="AP746" s="13"/>
    </row>
    <row r="747" spans="42:42" x14ac:dyDescent="0.25">
      <c r="AP747" s="13"/>
    </row>
    <row r="748" spans="42:42" x14ac:dyDescent="0.25">
      <c r="AP748" s="13"/>
    </row>
    <row r="749" spans="42:42" x14ac:dyDescent="0.25">
      <c r="AP749" s="13"/>
    </row>
    <row r="750" spans="42:42" x14ac:dyDescent="0.25">
      <c r="AP750" s="13"/>
    </row>
    <row r="751" spans="42:42" x14ac:dyDescent="0.25">
      <c r="AP751" s="13"/>
    </row>
    <row r="752" spans="42:42" x14ac:dyDescent="0.25">
      <c r="AP752" s="13"/>
    </row>
    <row r="753" spans="42:42" x14ac:dyDescent="0.25">
      <c r="AP753" s="13"/>
    </row>
    <row r="754" spans="42:42" x14ac:dyDescent="0.25">
      <c r="AP754" s="13"/>
    </row>
    <row r="755" spans="42:42" x14ac:dyDescent="0.25">
      <c r="AP755" s="13"/>
    </row>
    <row r="756" spans="42:42" x14ac:dyDescent="0.25">
      <c r="AP756" s="13"/>
    </row>
    <row r="757" spans="42:42" x14ac:dyDescent="0.25">
      <c r="AP757" s="13"/>
    </row>
    <row r="758" spans="42:42" x14ac:dyDescent="0.25">
      <c r="AP758" s="13"/>
    </row>
    <row r="759" spans="42:42" x14ac:dyDescent="0.25">
      <c r="AP759" s="13"/>
    </row>
    <row r="760" spans="42:42" x14ac:dyDescent="0.25">
      <c r="AP760" s="13"/>
    </row>
    <row r="761" spans="42:42" x14ac:dyDescent="0.25">
      <c r="AP761" s="13"/>
    </row>
    <row r="762" spans="42:42" x14ac:dyDescent="0.25">
      <c r="AP762" s="13"/>
    </row>
    <row r="763" spans="42:42" x14ac:dyDescent="0.25">
      <c r="AP763" s="13"/>
    </row>
    <row r="764" spans="42:42" x14ac:dyDescent="0.25">
      <c r="AP764" s="13"/>
    </row>
    <row r="765" spans="42:42" x14ac:dyDescent="0.25">
      <c r="AP765" s="13"/>
    </row>
    <row r="766" spans="42:42" x14ac:dyDescent="0.25">
      <c r="AP766" s="13"/>
    </row>
    <row r="767" spans="42:42" x14ac:dyDescent="0.25">
      <c r="AP767" s="13"/>
    </row>
    <row r="768" spans="42:42" x14ac:dyDescent="0.25">
      <c r="AP768" s="13"/>
    </row>
    <row r="769" spans="42:42" x14ac:dyDescent="0.25">
      <c r="AP769" s="13"/>
    </row>
    <row r="770" spans="42:42" x14ac:dyDescent="0.25">
      <c r="AP770" s="13"/>
    </row>
    <row r="771" spans="42:42" x14ac:dyDescent="0.25">
      <c r="AP771" s="13"/>
    </row>
    <row r="772" spans="42:42" x14ac:dyDescent="0.25">
      <c r="AP772" s="13"/>
    </row>
    <row r="773" spans="42:42" x14ac:dyDescent="0.25">
      <c r="AP773" s="13"/>
    </row>
    <row r="774" spans="42:42" x14ac:dyDescent="0.25">
      <c r="AP774" s="13"/>
    </row>
    <row r="775" spans="42:42" x14ac:dyDescent="0.25">
      <c r="AP775" s="13"/>
    </row>
    <row r="776" spans="42:42" x14ac:dyDescent="0.25">
      <c r="AP776" s="13"/>
    </row>
    <row r="777" spans="42:42" x14ac:dyDescent="0.25">
      <c r="AP777" s="13"/>
    </row>
    <row r="778" spans="42:42" x14ac:dyDescent="0.25">
      <c r="AP778" s="13"/>
    </row>
    <row r="779" spans="42:42" x14ac:dyDescent="0.25">
      <c r="AP779" s="13"/>
    </row>
    <row r="780" spans="42:42" x14ac:dyDescent="0.25">
      <c r="AP780" s="13"/>
    </row>
    <row r="781" spans="42:42" x14ac:dyDescent="0.25">
      <c r="AP781" s="13"/>
    </row>
    <row r="782" spans="42:42" x14ac:dyDescent="0.25">
      <c r="AP782" s="13"/>
    </row>
    <row r="783" spans="42:42" x14ac:dyDescent="0.25">
      <c r="AP783" s="13"/>
    </row>
    <row r="784" spans="42:42" x14ac:dyDescent="0.25">
      <c r="AP784" s="13"/>
    </row>
    <row r="785" spans="42:42" x14ac:dyDescent="0.25">
      <c r="AP785" s="13"/>
    </row>
    <row r="786" spans="42:42" x14ac:dyDescent="0.25">
      <c r="AP786" s="13"/>
    </row>
    <row r="787" spans="42:42" x14ac:dyDescent="0.25">
      <c r="AP787" s="13"/>
    </row>
    <row r="788" spans="42:42" x14ac:dyDescent="0.25">
      <c r="AP788" s="13"/>
    </row>
    <row r="789" spans="42:42" x14ac:dyDescent="0.25">
      <c r="AP789" s="13"/>
    </row>
    <row r="790" spans="42:42" x14ac:dyDescent="0.25">
      <c r="AP790" s="13"/>
    </row>
    <row r="791" spans="42:42" x14ac:dyDescent="0.25">
      <c r="AP791" s="13"/>
    </row>
    <row r="792" spans="42:42" x14ac:dyDescent="0.25">
      <c r="AP792" s="13"/>
    </row>
    <row r="793" spans="42:42" x14ac:dyDescent="0.25">
      <c r="AP793" s="13"/>
    </row>
    <row r="794" spans="42:42" x14ac:dyDescent="0.25">
      <c r="AP794" s="13"/>
    </row>
    <row r="795" spans="42:42" x14ac:dyDescent="0.25">
      <c r="AP795" s="13"/>
    </row>
    <row r="796" spans="42:42" x14ac:dyDescent="0.25">
      <c r="AP796" s="13"/>
    </row>
    <row r="797" spans="42:42" x14ac:dyDescent="0.25">
      <c r="AP797" s="13"/>
    </row>
    <row r="798" spans="42:42" x14ac:dyDescent="0.25">
      <c r="AP798" s="13"/>
    </row>
    <row r="799" spans="42:42" x14ac:dyDescent="0.25">
      <c r="AP799" s="13"/>
    </row>
    <row r="800" spans="42:42" x14ac:dyDescent="0.25">
      <c r="AP800" s="13"/>
    </row>
    <row r="801" spans="42:42" x14ac:dyDescent="0.25">
      <c r="AP801" s="13"/>
    </row>
    <row r="802" spans="42:42" x14ac:dyDescent="0.25">
      <c r="AP802" s="13"/>
    </row>
    <row r="803" spans="42:42" x14ac:dyDescent="0.25">
      <c r="AP803" s="13"/>
    </row>
    <row r="804" spans="42:42" x14ac:dyDescent="0.25">
      <c r="AP804" s="13"/>
    </row>
    <row r="805" spans="42:42" x14ac:dyDescent="0.25">
      <c r="AP805" s="13"/>
    </row>
    <row r="806" spans="42:42" x14ac:dyDescent="0.25">
      <c r="AP806" s="13"/>
    </row>
    <row r="807" spans="42:42" x14ac:dyDescent="0.25">
      <c r="AP807" s="13"/>
    </row>
    <row r="808" spans="42:42" x14ac:dyDescent="0.25">
      <c r="AP808" s="13"/>
    </row>
    <row r="809" spans="42:42" x14ac:dyDescent="0.25">
      <c r="AP809" s="13"/>
    </row>
    <row r="810" spans="42:42" x14ac:dyDescent="0.25">
      <c r="AP810" s="13"/>
    </row>
    <row r="811" spans="42:42" x14ac:dyDescent="0.25">
      <c r="AP811" s="13"/>
    </row>
    <row r="812" spans="42:42" x14ac:dyDescent="0.25">
      <c r="AP812" s="13"/>
    </row>
    <row r="813" spans="42:42" x14ac:dyDescent="0.25">
      <c r="AP813" s="13"/>
    </row>
    <row r="814" spans="42:42" x14ac:dyDescent="0.25">
      <c r="AP814" s="13"/>
    </row>
    <row r="815" spans="42:42" x14ac:dyDescent="0.25">
      <c r="AP815" s="13"/>
    </row>
    <row r="816" spans="42:42" x14ac:dyDescent="0.25">
      <c r="AP816" s="13"/>
    </row>
    <row r="817" spans="42:42" x14ac:dyDescent="0.25">
      <c r="AP817" s="13"/>
    </row>
    <row r="818" spans="42:42" x14ac:dyDescent="0.25">
      <c r="AP818" s="13"/>
    </row>
    <row r="819" spans="42:42" x14ac:dyDescent="0.25">
      <c r="AP819" s="13"/>
    </row>
    <row r="820" spans="42:42" x14ac:dyDescent="0.25">
      <c r="AP820" s="13"/>
    </row>
    <row r="821" spans="42:42" x14ac:dyDescent="0.25">
      <c r="AP821" s="13"/>
    </row>
    <row r="822" spans="42:42" x14ac:dyDescent="0.25">
      <c r="AP822" s="13"/>
    </row>
    <row r="823" spans="42:42" x14ac:dyDescent="0.25">
      <c r="AP823" s="13"/>
    </row>
    <row r="824" spans="42:42" x14ac:dyDescent="0.25">
      <c r="AP824" s="13"/>
    </row>
    <row r="825" spans="42:42" x14ac:dyDescent="0.25">
      <c r="AP825" s="13"/>
    </row>
    <row r="826" spans="42:42" x14ac:dyDescent="0.25">
      <c r="AP826" s="13"/>
    </row>
    <row r="827" spans="42:42" x14ac:dyDescent="0.25">
      <c r="AP827" s="13"/>
    </row>
    <row r="828" spans="42:42" x14ac:dyDescent="0.25">
      <c r="AP828" s="13"/>
    </row>
    <row r="829" spans="42:42" x14ac:dyDescent="0.25">
      <c r="AP829" s="13"/>
    </row>
    <row r="830" spans="42:42" x14ac:dyDescent="0.25">
      <c r="AP830" s="13"/>
    </row>
    <row r="831" spans="42:42" x14ac:dyDescent="0.25">
      <c r="AP831" s="13"/>
    </row>
    <row r="832" spans="42:42" x14ac:dyDescent="0.25">
      <c r="AP832" s="13"/>
    </row>
    <row r="833" spans="42:42" x14ac:dyDescent="0.25">
      <c r="AP833" s="13"/>
    </row>
    <row r="834" spans="42:42" x14ac:dyDescent="0.25">
      <c r="AP834" s="13"/>
    </row>
    <row r="835" spans="42:42" x14ac:dyDescent="0.25">
      <c r="AP835" s="13"/>
    </row>
    <row r="836" spans="42:42" x14ac:dyDescent="0.25">
      <c r="AP836" s="13"/>
    </row>
    <row r="837" spans="42:42" x14ac:dyDescent="0.25">
      <c r="AP837" s="13"/>
    </row>
    <row r="838" spans="42:42" x14ac:dyDescent="0.25">
      <c r="AP838" s="13"/>
    </row>
    <row r="839" spans="42:42" x14ac:dyDescent="0.25">
      <c r="AP839" s="13"/>
    </row>
    <row r="840" spans="42:42" x14ac:dyDescent="0.25">
      <c r="AP840" s="13"/>
    </row>
    <row r="841" spans="42:42" x14ac:dyDescent="0.25">
      <c r="AP841" s="13"/>
    </row>
    <row r="842" spans="42:42" x14ac:dyDescent="0.25">
      <c r="AP842" s="13"/>
    </row>
    <row r="843" spans="42:42" x14ac:dyDescent="0.25">
      <c r="AP843" s="13"/>
    </row>
    <row r="844" spans="42:42" x14ac:dyDescent="0.25">
      <c r="AP844" s="13"/>
    </row>
    <row r="845" spans="42:42" x14ac:dyDescent="0.25">
      <c r="AP845" s="13"/>
    </row>
    <row r="846" spans="42:42" x14ac:dyDescent="0.25">
      <c r="AP846" s="13"/>
    </row>
    <row r="847" spans="42:42" x14ac:dyDescent="0.25">
      <c r="AP847" s="13"/>
    </row>
    <row r="848" spans="42:42" x14ac:dyDescent="0.25">
      <c r="AP848" s="13"/>
    </row>
    <row r="849" spans="42:42" x14ac:dyDescent="0.25">
      <c r="AP849" s="13"/>
    </row>
    <row r="850" spans="42:42" x14ac:dyDescent="0.25">
      <c r="AP850" s="13"/>
    </row>
    <row r="851" spans="42:42" x14ac:dyDescent="0.25">
      <c r="AP851" s="13"/>
    </row>
    <row r="852" spans="42:42" x14ac:dyDescent="0.25">
      <c r="AP852" s="13"/>
    </row>
    <row r="853" spans="42:42" x14ac:dyDescent="0.25">
      <c r="AP853" s="13"/>
    </row>
    <row r="854" spans="42:42" x14ac:dyDescent="0.25">
      <c r="AP854" s="13"/>
    </row>
    <row r="855" spans="42:42" x14ac:dyDescent="0.25">
      <c r="AP855" s="13"/>
    </row>
    <row r="856" spans="42:42" x14ac:dyDescent="0.25">
      <c r="AP856" s="13"/>
    </row>
    <row r="857" spans="42:42" x14ac:dyDescent="0.25">
      <c r="AP857" s="13"/>
    </row>
    <row r="858" spans="42:42" x14ac:dyDescent="0.25">
      <c r="AP858" s="13"/>
    </row>
    <row r="859" spans="42:42" x14ac:dyDescent="0.25">
      <c r="AP859" s="13"/>
    </row>
    <row r="860" spans="42:42" x14ac:dyDescent="0.25">
      <c r="AP860" s="13"/>
    </row>
    <row r="861" spans="42:42" x14ac:dyDescent="0.25">
      <c r="AP861" s="13"/>
    </row>
    <row r="862" spans="42:42" x14ac:dyDescent="0.25">
      <c r="AP862" s="13"/>
    </row>
    <row r="863" spans="42:42" x14ac:dyDescent="0.25">
      <c r="AP863" s="13"/>
    </row>
    <row r="864" spans="42:42" x14ac:dyDescent="0.25">
      <c r="AP864" s="13"/>
    </row>
    <row r="865" spans="42:42" x14ac:dyDescent="0.25">
      <c r="AP865" s="13"/>
    </row>
    <row r="866" spans="42:42" x14ac:dyDescent="0.25">
      <c r="AP866" s="13"/>
    </row>
    <row r="867" spans="42:42" x14ac:dyDescent="0.25">
      <c r="AP867" s="13"/>
    </row>
    <row r="868" spans="42:42" x14ac:dyDescent="0.25">
      <c r="AP868" s="13"/>
    </row>
    <row r="869" spans="42:42" x14ac:dyDescent="0.25">
      <c r="AP869" s="13"/>
    </row>
    <row r="870" spans="42:42" x14ac:dyDescent="0.25">
      <c r="AP870" s="13"/>
    </row>
    <row r="871" spans="42:42" x14ac:dyDescent="0.25">
      <c r="AP871" s="13"/>
    </row>
    <row r="872" spans="42:42" x14ac:dyDescent="0.25">
      <c r="AP872" s="13"/>
    </row>
    <row r="873" spans="42:42" x14ac:dyDescent="0.25">
      <c r="AP873" s="13"/>
    </row>
    <row r="874" spans="42:42" x14ac:dyDescent="0.25">
      <c r="AP874" s="13"/>
    </row>
    <row r="875" spans="42:42" x14ac:dyDescent="0.25">
      <c r="AP875" s="13"/>
    </row>
    <row r="876" spans="42:42" x14ac:dyDescent="0.25">
      <c r="AP876" s="13"/>
    </row>
    <row r="877" spans="42:42" x14ac:dyDescent="0.25">
      <c r="AP877" s="13"/>
    </row>
    <row r="878" spans="42:42" x14ac:dyDescent="0.25">
      <c r="AP878" s="13"/>
    </row>
    <row r="879" spans="42:42" x14ac:dyDescent="0.25">
      <c r="AP879" s="13"/>
    </row>
    <row r="880" spans="42:42" x14ac:dyDescent="0.25">
      <c r="AP880" s="13"/>
    </row>
    <row r="881" spans="42:42" x14ac:dyDescent="0.25">
      <c r="AP881" s="13"/>
    </row>
    <row r="882" spans="42:42" x14ac:dyDescent="0.25">
      <c r="AP882" s="13"/>
    </row>
    <row r="883" spans="42:42" x14ac:dyDescent="0.25">
      <c r="AP883" s="13"/>
    </row>
    <row r="884" spans="42:42" x14ac:dyDescent="0.25">
      <c r="AP884" s="13"/>
    </row>
    <row r="885" spans="42:42" x14ac:dyDescent="0.25">
      <c r="AP885" s="13"/>
    </row>
    <row r="886" spans="42:42" x14ac:dyDescent="0.25">
      <c r="AP886" s="13"/>
    </row>
    <row r="887" spans="42:42" x14ac:dyDescent="0.25">
      <c r="AP887" s="13"/>
    </row>
    <row r="888" spans="42:42" x14ac:dyDescent="0.25">
      <c r="AP888" s="13"/>
    </row>
    <row r="889" spans="42:42" x14ac:dyDescent="0.25">
      <c r="AP889" s="13"/>
    </row>
    <row r="890" spans="42:42" x14ac:dyDescent="0.25">
      <c r="AP890" s="13"/>
    </row>
    <row r="891" spans="42:42" x14ac:dyDescent="0.25">
      <c r="AP891" s="13"/>
    </row>
    <row r="892" spans="42:42" x14ac:dyDescent="0.25">
      <c r="AP892" s="13"/>
    </row>
    <row r="893" spans="42:42" x14ac:dyDescent="0.25">
      <c r="AP893" s="13"/>
    </row>
    <row r="894" spans="42:42" x14ac:dyDescent="0.25">
      <c r="AP894" s="13"/>
    </row>
    <row r="895" spans="42:42" x14ac:dyDescent="0.25">
      <c r="AP895" s="13"/>
    </row>
    <row r="896" spans="42:42" x14ac:dyDescent="0.25">
      <c r="AP896" s="13"/>
    </row>
    <row r="897" spans="42:42" x14ac:dyDescent="0.25">
      <c r="AP897" s="13"/>
    </row>
    <row r="898" spans="42:42" x14ac:dyDescent="0.25">
      <c r="AP898" s="13"/>
    </row>
    <row r="899" spans="42:42" x14ac:dyDescent="0.25">
      <c r="AP899" s="13"/>
    </row>
    <row r="900" spans="42:42" x14ac:dyDescent="0.25">
      <c r="AP900" s="13"/>
    </row>
    <row r="901" spans="42:42" x14ac:dyDescent="0.25">
      <c r="AP901" s="13"/>
    </row>
    <row r="902" spans="42:42" x14ac:dyDescent="0.25">
      <c r="AP902" s="13"/>
    </row>
    <row r="903" spans="42:42" x14ac:dyDescent="0.25">
      <c r="AP903" s="13"/>
    </row>
    <row r="904" spans="42:42" x14ac:dyDescent="0.25">
      <c r="AP904" s="13"/>
    </row>
    <row r="905" spans="42:42" x14ac:dyDescent="0.25">
      <c r="AP905" s="13"/>
    </row>
    <row r="906" spans="42:42" x14ac:dyDescent="0.25">
      <c r="AP906" s="13"/>
    </row>
    <row r="907" spans="42:42" x14ac:dyDescent="0.25">
      <c r="AP907" s="13"/>
    </row>
    <row r="908" spans="42:42" x14ac:dyDescent="0.25">
      <c r="AP908" s="13"/>
    </row>
    <row r="909" spans="42:42" x14ac:dyDescent="0.25">
      <c r="AP909" s="13"/>
    </row>
    <row r="910" spans="42:42" x14ac:dyDescent="0.25">
      <c r="AP910" s="13"/>
    </row>
    <row r="911" spans="42:42" x14ac:dyDescent="0.25">
      <c r="AP911" s="13"/>
    </row>
    <row r="912" spans="42:42" x14ac:dyDescent="0.25">
      <c r="AP912" s="13"/>
    </row>
    <row r="913" spans="42:42" x14ac:dyDescent="0.25">
      <c r="AP913" s="13"/>
    </row>
    <row r="914" spans="42:42" x14ac:dyDescent="0.25">
      <c r="AP914" s="13"/>
    </row>
    <row r="915" spans="42:42" x14ac:dyDescent="0.25">
      <c r="AP915" s="13"/>
    </row>
    <row r="916" spans="42:42" x14ac:dyDescent="0.25">
      <c r="AP916" s="13"/>
    </row>
    <row r="917" spans="42:42" x14ac:dyDescent="0.25">
      <c r="AP917" s="13"/>
    </row>
    <row r="918" spans="42:42" x14ac:dyDescent="0.25">
      <c r="AP918" s="13"/>
    </row>
    <row r="919" spans="42:42" x14ac:dyDescent="0.25">
      <c r="AP919" s="13"/>
    </row>
    <row r="920" spans="42:42" x14ac:dyDescent="0.25">
      <c r="AP920" s="13"/>
    </row>
    <row r="921" spans="42:42" x14ac:dyDescent="0.25">
      <c r="AP921" s="13"/>
    </row>
    <row r="922" spans="42:42" x14ac:dyDescent="0.25">
      <c r="AP922" s="13"/>
    </row>
    <row r="923" spans="42:42" x14ac:dyDescent="0.25">
      <c r="AP923" s="13"/>
    </row>
    <row r="924" spans="42:42" x14ac:dyDescent="0.25">
      <c r="AP924" s="13"/>
    </row>
    <row r="925" spans="42:42" x14ac:dyDescent="0.25">
      <c r="AP925" s="13"/>
    </row>
    <row r="926" spans="42:42" x14ac:dyDescent="0.25">
      <c r="AP926" s="13"/>
    </row>
    <row r="927" spans="42:42" x14ac:dyDescent="0.25">
      <c r="AP927" s="13"/>
    </row>
    <row r="928" spans="42:42" x14ac:dyDescent="0.25">
      <c r="AP928" s="13"/>
    </row>
    <row r="929" spans="42:42" x14ac:dyDescent="0.25">
      <c r="AP929" s="13"/>
    </row>
    <row r="930" spans="42:42" x14ac:dyDescent="0.25">
      <c r="AP930" s="13"/>
    </row>
    <row r="931" spans="42:42" x14ac:dyDescent="0.25">
      <c r="AP931" s="13"/>
    </row>
    <row r="932" spans="42:42" x14ac:dyDescent="0.25">
      <c r="AP932" s="13"/>
    </row>
    <row r="933" spans="42:42" x14ac:dyDescent="0.25">
      <c r="AP933" s="13"/>
    </row>
    <row r="934" spans="42:42" x14ac:dyDescent="0.25">
      <c r="AP934" s="13"/>
    </row>
    <row r="935" spans="42:42" x14ac:dyDescent="0.25">
      <c r="AP935" s="13"/>
    </row>
    <row r="936" spans="42:42" x14ac:dyDescent="0.25">
      <c r="AP936" s="13"/>
    </row>
    <row r="937" spans="42:42" x14ac:dyDescent="0.25">
      <c r="AP937" s="13"/>
    </row>
    <row r="938" spans="42:42" x14ac:dyDescent="0.25">
      <c r="AP938" s="13"/>
    </row>
    <row r="939" spans="42:42" x14ac:dyDescent="0.25">
      <c r="AP939" s="13"/>
    </row>
    <row r="940" spans="42:42" x14ac:dyDescent="0.25">
      <c r="AP940" s="13"/>
    </row>
    <row r="941" spans="42:42" x14ac:dyDescent="0.25">
      <c r="AP941" s="13"/>
    </row>
    <row r="942" spans="42:42" x14ac:dyDescent="0.25">
      <c r="AP942" s="13"/>
    </row>
    <row r="943" spans="42:42" x14ac:dyDescent="0.25">
      <c r="AP943" s="13"/>
    </row>
    <row r="944" spans="42:42" x14ac:dyDescent="0.25">
      <c r="AP944" s="13"/>
    </row>
    <row r="945" spans="42:42" x14ac:dyDescent="0.25">
      <c r="AP945" s="13"/>
    </row>
    <row r="946" spans="42:42" x14ac:dyDescent="0.25">
      <c r="AP946" s="13"/>
    </row>
    <row r="947" spans="42:42" x14ac:dyDescent="0.25">
      <c r="AP947" s="13"/>
    </row>
    <row r="948" spans="42:42" x14ac:dyDescent="0.25">
      <c r="AP948" s="13"/>
    </row>
    <row r="949" spans="42:42" x14ac:dyDescent="0.25">
      <c r="AP949" s="13"/>
    </row>
    <row r="950" spans="42:42" x14ac:dyDescent="0.25">
      <c r="AP950" s="13"/>
    </row>
    <row r="951" spans="42:42" x14ac:dyDescent="0.25">
      <c r="AP951" s="13"/>
    </row>
    <row r="952" spans="42:42" x14ac:dyDescent="0.25">
      <c r="AP952" s="13"/>
    </row>
    <row r="953" spans="42:42" x14ac:dyDescent="0.25">
      <c r="AP953" s="13"/>
    </row>
    <row r="954" spans="42:42" x14ac:dyDescent="0.25">
      <c r="AP954" s="13"/>
    </row>
    <row r="955" spans="42:42" x14ac:dyDescent="0.25">
      <c r="AP955" s="13"/>
    </row>
    <row r="956" spans="42:42" x14ac:dyDescent="0.25">
      <c r="AP956" s="13"/>
    </row>
    <row r="957" spans="42:42" x14ac:dyDescent="0.25">
      <c r="AP957" s="13"/>
    </row>
    <row r="958" spans="42:42" x14ac:dyDescent="0.25">
      <c r="AP958" s="13"/>
    </row>
    <row r="959" spans="42:42" x14ac:dyDescent="0.25">
      <c r="AP959" s="13"/>
    </row>
    <row r="960" spans="42:42" x14ac:dyDescent="0.25">
      <c r="AP960" s="13"/>
    </row>
    <row r="961" spans="42:42" x14ac:dyDescent="0.25">
      <c r="AP961" s="13"/>
    </row>
    <row r="962" spans="42:42" x14ac:dyDescent="0.25">
      <c r="AP962" s="13"/>
    </row>
    <row r="963" spans="42:42" x14ac:dyDescent="0.25">
      <c r="AP963" s="13"/>
    </row>
    <row r="964" spans="42:42" x14ac:dyDescent="0.25">
      <c r="AP964" s="13"/>
    </row>
    <row r="965" spans="42:42" x14ac:dyDescent="0.25">
      <c r="AP965" s="13"/>
    </row>
    <row r="966" spans="42:42" x14ac:dyDescent="0.25">
      <c r="AP966" s="13"/>
    </row>
    <row r="967" spans="42:42" x14ac:dyDescent="0.25">
      <c r="AP967" s="13"/>
    </row>
    <row r="968" spans="42:42" x14ac:dyDescent="0.25">
      <c r="AP968" s="13"/>
    </row>
    <row r="969" spans="42:42" x14ac:dyDescent="0.25">
      <c r="AP969" s="13"/>
    </row>
    <row r="970" spans="42:42" x14ac:dyDescent="0.25">
      <c r="AP970" s="13"/>
    </row>
    <row r="971" spans="42:42" x14ac:dyDescent="0.25">
      <c r="AP971" s="13"/>
    </row>
    <row r="972" spans="42:42" x14ac:dyDescent="0.25">
      <c r="AP972" s="13"/>
    </row>
    <row r="973" spans="42:42" x14ac:dyDescent="0.25">
      <c r="AP973" s="13"/>
    </row>
    <row r="974" spans="42:42" x14ac:dyDescent="0.25">
      <c r="AP974" s="13"/>
    </row>
    <row r="975" spans="42:42" x14ac:dyDescent="0.25">
      <c r="AP975" s="13"/>
    </row>
    <row r="976" spans="42:42" x14ac:dyDescent="0.25">
      <c r="AP976" s="13"/>
    </row>
    <row r="977" spans="42:42" x14ac:dyDescent="0.25">
      <c r="AP977" s="13"/>
    </row>
    <row r="978" spans="42:42" x14ac:dyDescent="0.25">
      <c r="AP978" s="13"/>
    </row>
    <row r="979" spans="42:42" x14ac:dyDescent="0.25">
      <c r="AP979" s="13"/>
    </row>
    <row r="980" spans="42:42" x14ac:dyDescent="0.25">
      <c r="AP980" s="13"/>
    </row>
    <row r="981" spans="42:42" x14ac:dyDescent="0.25">
      <c r="AP981" s="13"/>
    </row>
    <row r="982" spans="42:42" x14ac:dyDescent="0.25">
      <c r="AP982" s="13"/>
    </row>
    <row r="983" spans="42:42" x14ac:dyDescent="0.25">
      <c r="AP983" s="13"/>
    </row>
    <row r="984" spans="42:42" x14ac:dyDescent="0.25">
      <c r="AP984" s="13"/>
    </row>
    <row r="985" spans="42:42" x14ac:dyDescent="0.25">
      <c r="AP985" s="13"/>
    </row>
    <row r="986" spans="42:42" x14ac:dyDescent="0.25">
      <c r="AP986" s="13"/>
    </row>
    <row r="987" spans="42:42" x14ac:dyDescent="0.25">
      <c r="AP987" s="13"/>
    </row>
    <row r="988" spans="42:42" x14ac:dyDescent="0.25">
      <c r="AP988" s="13"/>
    </row>
    <row r="989" spans="42:42" x14ac:dyDescent="0.25">
      <c r="AP989" s="13"/>
    </row>
    <row r="990" spans="42:42" x14ac:dyDescent="0.25">
      <c r="AP990" s="13"/>
    </row>
    <row r="991" spans="42:42" x14ac:dyDescent="0.25">
      <c r="AP991" s="13"/>
    </row>
    <row r="992" spans="42:42" x14ac:dyDescent="0.25">
      <c r="AP992" s="13"/>
    </row>
    <row r="993" spans="42:42" x14ac:dyDescent="0.25">
      <c r="AP993" s="13"/>
    </row>
    <row r="994" spans="42:42" x14ac:dyDescent="0.25">
      <c r="AP994" s="13"/>
    </row>
    <row r="995" spans="42:42" x14ac:dyDescent="0.25">
      <c r="AP995" s="13"/>
    </row>
    <row r="996" spans="42:42" x14ac:dyDescent="0.25">
      <c r="AP996" s="13"/>
    </row>
    <row r="997" spans="42:42" x14ac:dyDescent="0.25">
      <c r="AP997" s="13"/>
    </row>
    <row r="998" spans="42:42" x14ac:dyDescent="0.25">
      <c r="AP998" s="13"/>
    </row>
    <row r="999" spans="42:42" x14ac:dyDescent="0.25">
      <c r="AP999" s="13"/>
    </row>
    <row r="1000" spans="42:42" x14ac:dyDescent="0.25">
      <c r="AP1000" s="13"/>
    </row>
    <row r="1001" spans="42:42" x14ac:dyDescent="0.25">
      <c r="AP1001" s="13"/>
    </row>
    <row r="1002" spans="42:42" x14ac:dyDescent="0.25">
      <c r="AP1002" s="13"/>
    </row>
    <row r="1003" spans="42:42" x14ac:dyDescent="0.25">
      <c r="AP1003" s="13"/>
    </row>
    <row r="1004" spans="42:42" x14ac:dyDescent="0.25">
      <c r="AP1004" s="13"/>
    </row>
    <row r="1005" spans="42:42" x14ac:dyDescent="0.25">
      <c r="AP1005" s="13"/>
    </row>
    <row r="1006" spans="42:42" x14ac:dyDescent="0.25">
      <c r="AP1006" s="13"/>
    </row>
    <row r="1007" spans="42:42" x14ac:dyDescent="0.25">
      <c r="AP1007" s="13"/>
    </row>
    <row r="1008" spans="42:42" x14ac:dyDescent="0.25">
      <c r="AP1008" s="13"/>
    </row>
    <row r="1009" spans="42:42" x14ac:dyDescent="0.25">
      <c r="AP1009" s="13"/>
    </row>
    <row r="1010" spans="42:42" x14ac:dyDescent="0.25">
      <c r="AP1010" s="13"/>
    </row>
    <row r="1011" spans="42:42" x14ac:dyDescent="0.25">
      <c r="AP1011" s="13"/>
    </row>
    <row r="1012" spans="42:42" x14ac:dyDescent="0.25">
      <c r="AP1012" s="13"/>
    </row>
    <row r="1013" spans="42:42" x14ac:dyDescent="0.25">
      <c r="AP1013" s="13"/>
    </row>
    <row r="1014" spans="42:42" x14ac:dyDescent="0.25">
      <c r="AP1014" s="13"/>
    </row>
    <row r="1015" spans="42:42" x14ac:dyDescent="0.25">
      <c r="AP1015" s="13"/>
    </row>
    <row r="1016" spans="42:42" x14ac:dyDescent="0.25">
      <c r="AP1016" s="13"/>
    </row>
    <row r="1017" spans="42:42" x14ac:dyDescent="0.25">
      <c r="AP1017" s="13"/>
    </row>
    <row r="1018" spans="42:42" x14ac:dyDescent="0.25">
      <c r="AP1018" s="13"/>
    </row>
    <row r="1019" spans="42:42" x14ac:dyDescent="0.25">
      <c r="AP1019" s="13"/>
    </row>
    <row r="1020" spans="42:42" x14ac:dyDescent="0.25">
      <c r="AP1020" s="13"/>
    </row>
    <row r="1021" spans="42:42" x14ac:dyDescent="0.25">
      <c r="AP1021" s="13"/>
    </row>
    <row r="1022" spans="42:42" x14ac:dyDescent="0.25">
      <c r="AP1022" s="13"/>
    </row>
    <row r="1023" spans="42:42" x14ac:dyDescent="0.25">
      <c r="AP1023" s="13"/>
    </row>
    <row r="1024" spans="42:42" x14ac:dyDescent="0.25">
      <c r="AP1024" s="13"/>
    </row>
    <row r="1025" spans="42:42" x14ac:dyDescent="0.25">
      <c r="AP1025" s="13"/>
    </row>
    <row r="1026" spans="42:42" x14ac:dyDescent="0.25">
      <c r="AP1026" s="13"/>
    </row>
    <row r="1027" spans="42:42" x14ac:dyDescent="0.25">
      <c r="AP1027" s="13"/>
    </row>
    <row r="1028" spans="42:42" x14ac:dyDescent="0.25">
      <c r="AP1028" s="13"/>
    </row>
    <row r="1029" spans="42:42" x14ac:dyDescent="0.25">
      <c r="AP1029" s="13"/>
    </row>
    <row r="1030" spans="42:42" x14ac:dyDescent="0.25">
      <c r="AP1030" s="13"/>
    </row>
    <row r="1031" spans="42:42" x14ac:dyDescent="0.25">
      <c r="AP1031" s="13"/>
    </row>
    <row r="1032" spans="42:42" x14ac:dyDescent="0.25">
      <c r="AP1032" s="13"/>
    </row>
    <row r="1033" spans="42:42" x14ac:dyDescent="0.25">
      <c r="AP1033" s="13"/>
    </row>
    <row r="1034" spans="42:42" x14ac:dyDescent="0.25">
      <c r="AP1034" s="13"/>
    </row>
    <row r="1035" spans="42:42" x14ac:dyDescent="0.25">
      <c r="AP1035" s="13"/>
    </row>
    <row r="1036" spans="42:42" x14ac:dyDescent="0.25">
      <c r="AP1036" s="13"/>
    </row>
    <row r="1037" spans="42:42" x14ac:dyDescent="0.25">
      <c r="AP1037" s="13"/>
    </row>
    <row r="1038" spans="42:42" x14ac:dyDescent="0.25">
      <c r="AP1038" s="13"/>
    </row>
    <row r="1039" spans="42:42" x14ac:dyDescent="0.25">
      <c r="AP1039" s="13"/>
    </row>
    <row r="1040" spans="42:42" x14ac:dyDescent="0.25">
      <c r="AP1040" s="13"/>
    </row>
    <row r="1041" spans="42:42" x14ac:dyDescent="0.25">
      <c r="AP1041" s="13"/>
    </row>
    <row r="1042" spans="42:42" x14ac:dyDescent="0.25">
      <c r="AP1042" s="13"/>
    </row>
    <row r="1043" spans="42:42" x14ac:dyDescent="0.25">
      <c r="AP1043" s="13"/>
    </row>
    <row r="1044" spans="42:42" x14ac:dyDescent="0.25">
      <c r="AP1044" s="13"/>
    </row>
    <row r="1045" spans="42:42" x14ac:dyDescent="0.25">
      <c r="AP1045" s="13"/>
    </row>
    <row r="1046" spans="42:42" x14ac:dyDescent="0.25">
      <c r="AP1046" s="13"/>
    </row>
    <row r="1047" spans="42:42" x14ac:dyDescent="0.25">
      <c r="AP1047" s="13"/>
    </row>
    <row r="1048" spans="42:42" x14ac:dyDescent="0.25">
      <c r="AP1048" s="13"/>
    </row>
    <row r="1049" spans="42:42" x14ac:dyDescent="0.25">
      <c r="AP1049" s="13"/>
    </row>
    <row r="1050" spans="42:42" x14ac:dyDescent="0.25">
      <c r="AP1050" s="13"/>
    </row>
    <row r="1051" spans="42:42" x14ac:dyDescent="0.25">
      <c r="AP1051" s="13"/>
    </row>
    <row r="1052" spans="42:42" x14ac:dyDescent="0.25">
      <c r="AP1052" s="13"/>
    </row>
    <row r="1053" spans="42:42" x14ac:dyDescent="0.25">
      <c r="AP1053" s="13"/>
    </row>
    <row r="1054" spans="42:42" x14ac:dyDescent="0.25">
      <c r="AP1054" s="13"/>
    </row>
    <row r="1055" spans="42:42" x14ac:dyDescent="0.25">
      <c r="AP1055" s="13"/>
    </row>
    <row r="1056" spans="42:42" x14ac:dyDescent="0.25">
      <c r="AP1056" s="13"/>
    </row>
    <row r="1057" spans="42:42" x14ac:dyDescent="0.25">
      <c r="AP1057" s="13"/>
    </row>
    <row r="1058" spans="42:42" x14ac:dyDescent="0.25">
      <c r="AP1058" s="13"/>
    </row>
    <row r="1059" spans="42:42" x14ac:dyDescent="0.25">
      <c r="AP1059" s="13"/>
    </row>
    <row r="1060" spans="42:42" x14ac:dyDescent="0.25">
      <c r="AP1060" s="13"/>
    </row>
    <row r="1061" spans="42:42" x14ac:dyDescent="0.25">
      <c r="AP1061" s="13"/>
    </row>
    <row r="1062" spans="42:42" x14ac:dyDescent="0.25">
      <c r="AP1062" s="13"/>
    </row>
    <row r="1063" spans="42:42" x14ac:dyDescent="0.25">
      <c r="AP1063" s="13"/>
    </row>
    <row r="1064" spans="42:42" x14ac:dyDescent="0.25">
      <c r="AP1064" s="13"/>
    </row>
    <row r="1065" spans="42:42" x14ac:dyDescent="0.25">
      <c r="AP1065" s="13"/>
    </row>
    <row r="1066" spans="42:42" x14ac:dyDescent="0.25">
      <c r="AP1066" s="13"/>
    </row>
    <row r="1067" spans="42:42" x14ac:dyDescent="0.25">
      <c r="AP1067" s="13"/>
    </row>
    <row r="1068" spans="42:42" x14ac:dyDescent="0.25">
      <c r="AP1068" s="13"/>
    </row>
    <row r="1069" spans="42:42" x14ac:dyDescent="0.25">
      <c r="AP1069" s="13"/>
    </row>
    <row r="1070" spans="42:42" x14ac:dyDescent="0.25">
      <c r="AP1070" s="13"/>
    </row>
    <row r="1071" spans="42:42" x14ac:dyDescent="0.25">
      <c r="AP1071" s="13"/>
    </row>
    <row r="1072" spans="42:42" x14ac:dyDescent="0.25">
      <c r="AP1072" s="13"/>
    </row>
    <row r="1073" spans="42:42" x14ac:dyDescent="0.25">
      <c r="AP1073" s="13"/>
    </row>
    <row r="1074" spans="42:42" x14ac:dyDescent="0.25">
      <c r="AP1074" s="13"/>
    </row>
    <row r="1075" spans="42:42" x14ac:dyDescent="0.25">
      <c r="AP1075" s="13"/>
    </row>
    <row r="1076" spans="42:42" x14ac:dyDescent="0.25">
      <c r="AP1076" s="13"/>
    </row>
    <row r="1077" spans="42:42" x14ac:dyDescent="0.25">
      <c r="AP1077" s="13"/>
    </row>
    <row r="1078" spans="42:42" x14ac:dyDescent="0.25">
      <c r="AP1078" s="13"/>
    </row>
    <row r="1079" spans="42:42" x14ac:dyDescent="0.25">
      <c r="AP1079" s="13"/>
    </row>
    <row r="1080" spans="42:42" x14ac:dyDescent="0.25">
      <c r="AP1080" s="13"/>
    </row>
    <row r="1081" spans="42:42" x14ac:dyDescent="0.25">
      <c r="AP1081" s="13"/>
    </row>
    <row r="1082" spans="42:42" x14ac:dyDescent="0.25">
      <c r="AP1082" s="13"/>
    </row>
    <row r="1083" spans="42:42" x14ac:dyDescent="0.25">
      <c r="AP1083" s="13"/>
    </row>
    <row r="1084" spans="42:42" x14ac:dyDescent="0.25">
      <c r="AP1084" s="13"/>
    </row>
    <row r="1085" spans="42:42" x14ac:dyDescent="0.25">
      <c r="AP1085" s="13"/>
    </row>
    <row r="1086" spans="42:42" x14ac:dyDescent="0.25">
      <c r="AP1086" s="13"/>
    </row>
    <row r="1087" spans="42:42" x14ac:dyDescent="0.25">
      <c r="AP1087" s="13"/>
    </row>
    <row r="1088" spans="42:42" x14ac:dyDescent="0.25">
      <c r="AP1088" s="13"/>
    </row>
    <row r="1089" spans="42:42" x14ac:dyDescent="0.25">
      <c r="AP1089" s="13"/>
    </row>
    <row r="1090" spans="42:42" x14ac:dyDescent="0.25">
      <c r="AP1090" s="13"/>
    </row>
    <row r="1091" spans="42:42" x14ac:dyDescent="0.25">
      <c r="AP1091" s="13"/>
    </row>
    <row r="1092" spans="42:42" x14ac:dyDescent="0.25">
      <c r="AP1092" s="13"/>
    </row>
    <row r="1093" spans="42:42" x14ac:dyDescent="0.25">
      <c r="AP1093" s="13"/>
    </row>
    <row r="1094" spans="42:42" x14ac:dyDescent="0.25">
      <c r="AP1094" s="13"/>
    </row>
    <row r="1095" spans="42:42" x14ac:dyDescent="0.25">
      <c r="AP1095" s="13"/>
    </row>
    <row r="1096" spans="42:42" x14ac:dyDescent="0.25">
      <c r="AP1096" s="13"/>
    </row>
    <row r="1097" spans="42:42" x14ac:dyDescent="0.25">
      <c r="AP1097" s="13"/>
    </row>
    <row r="1098" spans="42:42" x14ac:dyDescent="0.25">
      <c r="AP1098" s="13"/>
    </row>
    <row r="1099" spans="42:42" x14ac:dyDescent="0.25">
      <c r="AP1099" s="13"/>
    </row>
    <row r="1100" spans="42:42" x14ac:dyDescent="0.25">
      <c r="AP1100" s="13"/>
    </row>
    <row r="1101" spans="42:42" x14ac:dyDescent="0.25">
      <c r="AP1101" s="13"/>
    </row>
    <row r="1102" spans="42:42" x14ac:dyDescent="0.25">
      <c r="AP1102" s="13"/>
    </row>
    <row r="1103" spans="42:42" x14ac:dyDescent="0.25">
      <c r="AP1103" s="13"/>
    </row>
    <row r="1104" spans="42:42" x14ac:dyDescent="0.25">
      <c r="AP1104" s="13"/>
    </row>
    <row r="1105" spans="42:42" x14ac:dyDescent="0.25">
      <c r="AP1105" s="13"/>
    </row>
    <row r="1106" spans="42:42" x14ac:dyDescent="0.25">
      <c r="AP1106" s="13"/>
    </row>
    <row r="1107" spans="42:42" x14ac:dyDescent="0.25">
      <c r="AP1107" s="13"/>
    </row>
    <row r="1108" spans="42:42" x14ac:dyDescent="0.25">
      <c r="AP1108" s="13"/>
    </row>
    <row r="1109" spans="42:42" x14ac:dyDescent="0.25">
      <c r="AP1109" s="13"/>
    </row>
    <row r="1110" spans="42:42" x14ac:dyDescent="0.25">
      <c r="AP1110" s="13"/>
    </row>
    <row r="1111" spans="42:42" x14ac:dyDescent="0.25">
      <c r="AP1111" s="13"/>
    </row>
    <row r="1112" spans="42:42" x14ac:dyDescent="0.25">
      <c r="AP1112" s="13"/>
    </row>
    <row r="1113" spans="42:42" x14ac:dyDescent="0.25">
      <c r="AP1113" s="13"/>
    </row>
    <row r="1114" spans="42:42" x14ac:dyDescent="0.25">
      <c r="AP1114" s="13"/>
    </row>
    <row r="1115" spans="42:42" x14ac:dyDescent="0.25">
      <c r="AP1115" s="13"/>
    </row>
    <row r="1116" spans="42:42" x14ac:dyDescent="0.25">
      <c r="AP1116" s="13"/>
    </row>
    <row r="1117" spans="42:42" x14ac:dyDescent="0.25">
      <c r="AP1117" s="13"/>
    </row>
    <row r="1118" spans="42:42" x14ac:dyDescent="0.25">
      <c r="AP1118" s="13"/>
    </row>
    <row r="1119" spans="42:42" x14ac:dyDescent="0.25">
      <c r="AP1119" s="13"/>
    </row>
    <row r="1120" spans="42:42" x14ac:dyDescent="0.25">
      <c r="AP1120" s="13"/>
    </row>
    <row r="1121" spans="42:42" x14ac:dyDescent="0.25">
      <c r="AP1121" s="13"/>
    </row>
    <row r="1122" spans="42:42" x14ac:dyDescent="0.25">
      <c r="AP1122" s="13"/>
    </row>
    <row r="1123" spans="42:42" x14ac:dyDescent="0.25">
      <c r="AP1123" s="13"/>
    </row>
    <row r="1124" spans="42:42" x14ac:dyDescent="0.25">
      <c r="AP1124" s="13"/>
    </row>
    <row r="1125" spans="42:42" x14ac:dyDescent="0.25">
      <c r="AP1125" s="13"/>
    </row>
    <row r="1126" spans="42:42" x14ac:dyDescent="0.25">
      <c r="AP1126" s="13"/>
    </row>
    <row r="1127" spans="42:42" x14ac:dyDescent="0.25">
      <c r="AP1127" s="13"/>
    </row>
    <row r="1128" spans="42:42" x14ac:dyDescent="0.25">
      <c r="AP1128" s="13"/>
    </row>
    <row r="1129" spans="42:42" x14ac:dyDescent="0.25">
      <c r="AP1129" s="13"/>
    </row>
    <row r="1130" spans="42:42" x14ac:dyDescent="0.25">
      <c r="AP1130" s="13"/>
    </row>
    <row r="1131" spans="42:42" x14ac:dyDescent="0.25">
      <c r="AP1131" s="13"/>
    </row>
    <row r="1132" spans="42:42" x14ac:dyDescent="0.25">
      <c r="AP1132" s="13"/>
    </row>
    <row r="1133" spans="42:42" x14ac:dyDescent="0.25">
      <c r="AP1133" s="13"/>
    </row>
    <row r="1134" spans="42:42" x14ac:dyDescent="0.25">
      <c r="AP1134" s="13"/>
    </row>
    <row r="1135" spans="42:42" x14ac:dyDescent="0.25">
      <c r="AP1135" s="13"/>
    </row>
    <row r="1136" spans="42:42" x14ac:dyDescent="0.25">
      <c r="AP1136" s="13"/>
    </row>
    <row r="1137" spans="42:42" x14ac:dyDescent="0.25">
      <c r="AP1137" s="13"/>
    </row>
    <row r="1138" spans="42:42" x14ac:dyDescent="0.25">
      <c r="AP1138" s="13"/>
    </row>
    <row r="1139" spans="42:42" x14ac:dyDescent="0.25">
      <c r="AP1139" s="13"/>
    </row>
    <row r="1140" spans="42:42" x14ac:dyDescent="0.25">
      <c r="AP1140" s="13"/>
    </row>
    <row r="1141" spans="42:42" x14ac:dyDescent="0.25">
      <c r="AP1141" s="13"/>
    </row>
    <row r="1142" spans="42:42" x14ac:dyDescent="0.25">
      <c r="AP1142" s="13"/>
    </row>
    <row r="1143" spans="42:42" x14ac:dyDescent="0.25">
      <c r="AP1143" s="13"/>
    </row>
    <row r="1144" spans="42:42" x14ac:dyDescent="0.25">
      <c r="AP1144" s="13"/>
    </row>
    <row r="1145" spans="42:42" x14ac:dyDescent="0.25">
      <c r="AP1145" s="13"/>
    </row>
    <row r="1146" spans="42:42" x14ac:dyDescent="0.25">
      <c r="AP1146" s="13"/>
    </row>
    <row r="1147" spans="42:42" x14ac:dyDescent="0.25">
      <c r="AP1147" s="13"/>
    </row>
    <row r="1148" spans="42:42" x14ac:dyDescent="0.25">
      <c r="AP1148" s="13"/>
    </row>
    <row r="1149" spans="42:42" x14ac:dyDescent="0.25">
      <c r="AP1149" s="13"/>
    </row>
    <row r="1150" spans="42:42" x14ac:dyDescent="0.25">
      <c r="AP1150" s="13"/>
    </row>
    <row r="1151" spans="42:42" x14ac:dyDescent="0.25">
      <c r="AP1151" s="13"/>
    </row>
    <row r="1152" spans="42:42" x14ac:dyDescent="0.25">
      <c r="AP1152" s="13"/>
    </row>
    <row r="1153" spans="42:42" x14ac:dyDescent="0.25">
      <c r="AP1153" s="13"/>
    </row>
    <row r="1154" spans="42:42" x14ac:dyDescent="0.25">
      <c r="AP1154" s="13"/>
    </row>
    <row r="1155" spans="42:42" x14ac:dyDescent="0.25">
      <c r="AP1155" s="13"/>
    </row>
    <row r="1156" spans="42:42" x14ac:dyDescent="0.25">
      <c r="AP1156" s="13"/>
    </row>
    <row r="1157" spans="42:42" x14ac:dyDescent="0.25">
      <c r="AP1157" s="13"/>
    </row>
    <row r="1158" spans="42:42" x14ac:dyDescent="0.25">
      <c r="AP1158" s="13"/>
    </row>
    <row r="1159" spans="42:42" x14ac:dyDescent="0.25">
      <c r="AP1159" s="13"/>
    </row>
    <row r="1160" spans="42:42" x14ac:dyDescent="0.25">
      <c r="AP1160" s="13"/>
    </row>
    <row r="1161" spans="42:42" x14ac:dyDescent="0.25">
      <c r="AP1161" s="13"/>
    </row>
    <row r="1162" spans="42:42" x14ac:dyDescent="0.25">
      <c r="AP1162" s="13"/>
    </row>
    <row r="1163" spans="42:42" x14ac:dyDescent="0.25">
      <c r="AP1163" s="13"/>
    </row>
    <row r="1164" spans="42:42" x14ac:dyDescent="0.25">
      <c r="AP1164" s="13"/>
    </row>
    <row r="1165" spans="42:42" x14ac:dyDescent="0.25">
      <c r="AP1165" s="13"/>
    </row>
    <row r="1166" spans="42:42" x14ac:dyDescent="0.25">
      <c r="AP1166" s="13"/>
    </row>
    <row r="1167" spans="42:42" x14ac:dyDescent="0.25">
      <c r="AP1167" s="13"/>
    </row>
    <row r="1168" spans="42:42" x14ac:dyDescent="0.25">
      <c r="AP1168" s="13"/>
    </row>
    <row r="1169" spans="42:42" x14ac:dyDescent="0.25">
      <c r="AP1169" s="13"/>
    </row>
    <row r="1170" spans="42:42" x14ac:dyDescent="0.25">
      <c r="AP1170" s="13"/>
    </row>
    <row r="1171" spans="42:42" x14ac:dyDescent="0.25">
      <c r="AP1171" s="13"/>
    </row>
    <row r="1172" spans="42:42" x14ac:dyDescent="0.25">
      <c r="AP1172" s="13"/>
    </row>
    <row r="1173" spans="42:42" x14ac:dyDescent="0.25">
      <c r="AP1173" s="13"/>
    </row>
    <row r="1174" spans="42:42" x14ac:dyDescent="0.25">
      <c r="AP1174" s="13"/>
    </row>
    <row r="1175" spans="42:42" x14ac:dyDescent="0.25">
      <c r="AP1175" s="13"/>
    </row>
    <row r="1176" spans="42:42" x14ac:dyDescent="0.25">
      <c r="AP1176" s="13"/>
    </row>
    <row r="1177" spans="42:42" x14ac:dyDescent="0.25">
      <c r="AP1177" s="13"/>
    </row>
    <row r="1178" spans="42:42" x14ac:dyDescent="0.25">
      <c r="AP1178" s="13"/>
    </row>
    <row r="1179" spans="42:42" x14ac:dyDescent="0.25">
      <c r="AP1179" s="13"/>
    </row>
    <row r="1180" spans="42:42" x14ac:dyDescent="0.25">
      <c r="AP1180" s="13"/>
    </row>
    <row r="1181" spans="42:42" x14ac:dyDescent="0.25">
      <c r="AP1181" s="13"/>
    </row>
    <row r="1182" spans="42:42" x14ac:dyDescent="0.25">
      <c r="AP1182" s="13"/>
    </row>
    <row r="1183" spans="42:42" x14ac:dyDescent="0.25">
      <c r="AP1183" s="13"/>
    </row>
    <row r="1184" spans="42:42" x14ac:dyDescent="0.25">
      <c r="AP1184" s="13"/>
    </row>
    <row r="1185" spans="42:42" x14ac:dyDescent="0.25">
      <c r="AP1185" s="13"/>
    </row>
    <row r="1186" spans="42:42" x14ac:dyDescent="0.25">
      <c r="AP1186" s="13"/>
    </row>
    <row r="1187" spans="42:42" x14ac:dyDescent="0.25">
      <c r="AP1187" s="13"/>
    </row>
    <row r="1188" spans="42:42" x14ac:dyDescent="0.25">
      <c r="AP1188" s="13"/>
    </row>
    <row r="1189" spans="42:42" x14ac:dyDescent="0.25">
      <c r="AP1189" s="13"/>
    </row>
    <row r="1190" spans="42:42" x14ac:dyDescent="0.25">
      <c r="AP1190" s="13"/>
    </row>
    <row r="1191" spans="42:42" x14ac:dyDescent="0.25">
      <c r="AP1191" s="13"/>
    </row>
    <row r="1192" spans="42:42" x14ac:dyDescent="0.25">
      <c r="AP1192" s="13"/>
    </row>
    <row r="1193" spans="42:42" x14ac:dyDescent="0.25">
      <c r="AP1193" s="13"/>
    </row>
    <row r="1194" spans="42:42" x14ac:dyDescent="0.25">
      <c r="AP1194" s="13"/>
    </row>
    <row r="1195" spans="42:42" x14ac:dyDescent="0.25">
      <c r="AP1195" s="13"/>
    </row>
    <row r="1196" spans="42:42" x14ac:dyDescent="0.25">
      <c r="AP1196" s="13"/>
    </row>
    <row r="1197" spans="42:42" x14ac:dyDescent="0.25">
      <c r="AP1197" s="13"/>
    </row>
    <row r="1198" spans="42:42" x14ac:dyDescent="0.25">
      <c r="AP1198" s="13"/>
    </row>
    <row r="1199" spans="42:42" x14ac:dyDescent="0.25">
      <c r="AP1199" s="13"/>
    </row>
    <row r="1200" spans="42:42" x14ac:dyDescent="0.25">
      <c r="AP1200" s="13"/>
    </row>
    <row r="1201" spans="42:42" x14ac:dyDescent="0.25">
      <c r="AP1201" s="13"/>
    </row>
    <row r="1202" spans="42:42" x14ac:dyDescent="0.25">
      <c r="AP1202" s="13"/>
    </row>
    <row r="1203" spans="42:42" x14ac:dyDescent="0.25">
      <c r="AP1203" s="13"/>
    </row>
    <row r="1204" spans="42:42" x14ac:dyDescent="0.25">
      <c r="AP1204" s="13"/>
    </row>
    <row r="1205" spans="42:42" x14ac:dyDescent="0.25">
      <c r="AP1205" s="13"/>
    </row>
    <row r="1206" spans="42:42" x14ac:dyDescent="0.25">
      <c r="AP1206" s="13"/>
    </row>
    <row r="1207" spans="42:42" x14ac:dyDescent="0.25">
      <c r="AP1207" s="13"/>
    </row>
    <row r="1208" spans="42:42" x14ac:dyDescent="0.25">
      <c r="AP1208" s="13"/>
    </row>
    <row r="1209" spans="42:42" x14ac:dyDescent="0.25">
      <c r="AP1209" s="13"/>
    </row>
    <row r="1210" spans="42:42" x14ac:dyDescent="0.25">
      <c r="AP1210" s="13"/>
    </row>
    <row r="1211" spans="42:42" x14ac:dyDescent="0.25">
      <c r="AP1211" s="13"/>
    </row>
    <row r="1212" spans="42:42" x14ac:dyDescent="0.25">
      <c r="AP1212" s="13"/>
    </row>
    <row r="1213" spans="42:42" x14ac:dyDescent="0.25">
      <c r="AP1213" s="13"/>
    </row>
    <row r="1214" spans="42:42" x14ac:dyDescent="0.25">
      <c r="AP1214" s="13"/>
    </row>
    <row r="1215" spans="42:42" x14ac:dyDescent="0.25">
      <c r="AP1215" s="13"/>
    </row>
    <row r="1216" spans="42:42" x14ac:dyDescent="0.25">
      <c r="AP1216" s="13"/>
    </row>
    <row r="1217" spans="42:42" x14ac:dyDescent="0.25">
      <c r="AP1217" s="13"/>
    </row>
    <row r="1218" spans="42:42" x14ac:dyDescent="0.25">
      <c r="AP1218" s="13"/>
    </row>
    <row r="1219" spans="42:42" x14ac:dyDescent="0.25">
      <c r="AP1219" s="13"/>
    </row>
    <row r="1220" spans="42:42" x14ac:dyDescent="0.25">
      <c r="AP1220" s="13"/>
    </row>
    <row r="1221" spans="42:42" x14ac:dyDescent="0.25">
      <c r="AP1221" s="13"/>
    </row>
    <row r="1222" spans="42:42" x14ac:dyDescent="0.25">
      <c r="AP1222" s="13"/>
    </row>
    <row r="1223" spans="42:42" x14ac:dyDescent="0.25">
      <c r="AP1223" s="13"/>
    </row>
    <row r="1224" spans="42:42" x14ac:dyDescent="0.25">
      <c r="AP1224" s="13"/>
    </row>
    <row r="1225" spans="42:42" x14ac:dyDescent="0.25">
      <c r="AP1225" s="13"/>
    </row>
    <row r="1226" spans="42:42" x14ac:dyDescent="0.25">
      <c r="AP1226" s="13"/>
    </row>
    <row r="1227" spans="42:42" x14ac:dyDescent="0.25">
      <c r="AP1227" s="13"/>
    </row>
    <row r="1228" spans="42:42" x14ac:dyDescent="0.25">
      <c r="AP1228" s="13"/>
    </row>
    <row r="1229" spans="42:42" x14ac:dyDescent="0.25">
      <c r="AP1229" s="13"/>
    </row>
    <row r="1230" spans="42:42" x14ac:dyDescent="0.25">
      <c r="AP1230" s="13"/>
    </row>
    <row r="1231" spans="42:42" x14ac:dyDescent="0.25">
      <c r="AP1231" s="13"/>
    </row>
    <row r="1232" spans="42:42" x14ac:dyDescent="0.25">
      <c r="AP1232" s="13"/>
    </row>
    <row r="1233" spans="42:42" x14ac:dyDescent="0.25">
      <c r="AP1233" s="13"/>
    </row>
    <row r="1234" spans="42:42" x14ac:dyDescent="0.25">
      <c r="AP1234" s="13"/>
    </row>
    <row r="1235" spans="42:42" x14ac:dyDescent="0.25">
      <c r="AP1235" s="13"/>
    </row>
    <row r="1236" spans="42:42" x14ac:dyDescent="0.25">
      <c r="AP1236" s="13"/>
    </row>
    <row r="1237" spans="42:42" x14ac:dyDescent="0.25">
      <c r="AP1237" s="13"/>
    </row>
    <row r="1238" spans="42:42" x14ac:dyDescent="0.25">
      <c r="AP1238" s="13"/>
    </row>
    <row r="1239" spans="42:42" x14ac:dyDescent="0.25">
      <c r="AP1239" s="13"/>
    </row>
    <row r="1240" spans="42:42" x14ac:dyDescent="0.25">
      <c r="AP1240" s="13"/>
    </row>
    <row r="1241" spans="42:42" x14ac:dyDescent="0.25">
      <c r="AP1241" s="13"/>
    </row>
    <row r="1242" spans="42:42" x14ac:dyDescent="0.25">
      <c r="AP1242" s="13"/>
    </row>
    <row r="1243" spans="42:42" x14ac:dyDescent="0.25">
      <c r="AP1243" s="13"/>
    </row>
    <row r="1244" spans="42:42" x14ac:dyDescent="0.25">
      <c r="AP1244" s="13"/>
    </row>
    <row r="1245" spans="42:42" x14ac:dyDescent="0.25">
      <c r="AP1245" s="13"/>
    </row>
    <row r="1246" spans="42:42" x14ac:dyDescent="0.25">
      <c r="AP1246" s="13"/>
    </row>
    <row r="1247" spans="42:42" x14ac:dyDescent="0.25">
      <c r="AP1247" s="13"/>
    </row>
    <row r="1248" spans="42:42" x14ac:dyDescent="0.25">
      <c r="AP1248" s="13"/>
    </row>
    <row r="1249" spans="42:42" x14ac:dyDescent="0.25">
      <c r="AP1249" s="13"/>
    </row>
    <row r="1250" spans="42:42" x14ac:dyDescent="0.25">
      <c r="AP1250" s="13"/>
    </row>
    <row r="1251" spans="42:42" x14ac:dyDescent="0.25">
      <c r="AP1251" s="13"/>
    </row>
    <row r="1252" spans="42:42" x14ac:dyDescent="0.25">
      <c r="AP1252" s="13"/>
    </row>
    <row r="1253" spans="42:42" x14ac:dyDescent="0.25">
      <c r="AP1253" s="13"/>
    </row>
    <row r="1254" spans="42:42" x14ac:dyDescent="0.25">
      <c r="AP1254" s="13"/>
    </row>
    <row r="1255" spans="42:42" x14ac:dyDescent="0.25">
      <c r="AP1255" s="13"/>
    </row>
    <row r="1256" spans="42:42" x14ac:dyDescent="0.25">
      <c r="AP1256" s="13"/>
    </row>
    <row r="1257" spans="42:42" x14ac:dyDescent="0.25">
      <c r="AP1257" s="13"/>
    </row>
    <row r="1258" spans="42:42" x14ac:dyDescent="0.25">
      <c r="AP1258" s="13"/>
    </row>
    <row r="1259" spans="42:42" x14ac:dyDescent="0.25">
      <c r="AP1259" s="13"/>
    </row>
    <row r="1260" spans="42:42" x14ac:dyDescent="0.25">
      <c r="AP1260" s="13"/>
    </row>
    <row r="1261" spans="42:42" x14ac:dyDescent="0.25">
      <c r="AP1261" s="13"/>
    </row>
    <row r="1262" spans="42:42" x14ac:dyDescent="0.25">
      <c r="AP1262" s="13"/>
    </row>
    <row r="1263" spans="42:42" x14ac:dyDescent="0.25">
      <c r="AP1263" s="13"/>
    </row>
    <row r="1264" spans="42:42" x14ac:dyDescent="0.25">
      <c r="AP1264" s="13"/>
    </row>
    <row r="1265" spans="42:42" x14ac:dyDescent="0.25">
      <c r="AP1265" s="13"/>
    </row>
    <row r="1266" spans="42:42" x14ac:dyDescent="0.25">
      <c r="AP1266" s="13"/>
    </row>
    <row r="1267" spans="42:42" x14ac:dyDescent="0.25">
      <c r="AP1267" s="13"/>
    </row>
    <row r="1268" spans="42:42" x14ac:dyDescent="0.25">
      <c r="AP1268" s="13"/>
    </row>
    <row r="1269" spans="42:42" x14ac:dyDescent="0.25">
      <c r="AP1269" s="13"/>
    </row>
    <row r="1270" spans="42:42" x14ac:dyDescent="0.25">
      <c r="AP1270" s="13"/>
    </row>
    <row r="1271" spans="42:42" x14ac:dyDescent="0.25">
      <c r="AP1271" s="13"/>
    </row>
    <row r="1272" spans="42:42" x14ac:dyDescent="0.25">
      <c r="AP1272" s="13"/>
    </row>
    <row r="1273" spans="42:42" x14ac:dyDescent="0.25">
      <c r="AP1273" s="13"/>
    </row>
    <row r="1274" spans="42:42" x14ac:dyDescent="0.25">
      <c r="AP1274" s="13"/>
    </row>
    <row r="1275" spans="42:42" x14ac:dyDescent="0.25">
      <c r="AP1275" s="13"/>
    </row>
    <row r="1276" spans="42:42" x14ac:dyDescent="0.25">
      <c r="AP1276" s="13"/>
    </row>
    <row r="1277" spans="42:42" x14ac:dyDescent="0.25">
      <c r="AP1277" s="13"/>
    </row>
    <row r="1278" spans="42:42" x14ac:dyDescent="0.25">
      <c r="AP1278" s="13"/>
    </row>
    <row r="1279" spans="42:42" x14ac:dyDescent="0.25">
      <c r="AP1279" s="13"/>
    </row>
    <row r="1280" spans="42:42" x14ac:dyDescent="0.25">
      <c r="AP1280" s="13"/>
    </row>
    <row r="1281" spans="42:42" x14ac:dyDescent="0.25">
      <c r="AP1281" s="13"/>
    </row>
    <row r="1282" spans="42:42" x14ac:dyDescent="0.25">
      <c r="AP1282" s="13"/>
    </row>
    <row r="1283" spans="42:42" x14ac:dyDescent="0.25">
      <c r="AP1283" s="13"/>
    </row>
    <row r="1284" spans="42:42" x14ac:dyDescent="0.25">
      <c r="AP1284" s="13"/>
    </row>
    <row r="1285" spans="42:42" x14ac:dyDescent="0.25">
      <c r="AP1285" s="13"/>
    </row>
    <row r="1286" spans="42:42" x14ac:dyDescent="0.25">
      <c r="AP1286" s="13"/>
    </row>
    <row r="1287" spans="42:42" x14ac:dyDescent="0.25">
      <c r="AP1287" s="13"/>
    </row>
    <row r="1288" spans="42:42" x14ac:dyDescent="0.25">
      <c r="AP1288" s="13"/>
    </row>
    <row r="1289" spans="42:42" x14ac:dyDescent="0.25">
      <c r="AP1289" s="13"/>
    </row>
    <row r="1290" spans="42:42" x14ac:dyDescent="0.25">
      <c r="AP1290" s="13"/>
    </row>
    <row r="1291" spans="42:42" x14ac:dyDescent="0.25">
      <c r="AP1291" s="13"/>
    </row>
    <row r="1292" spans="42:42" x14ac:dyDescent="0.25">
      <c r="AP1292" s="13"/>
    </row>
    <row r="1293" spans="42:42" x14ac:dyDescent="0.25">
      <c r="AP1293" s="13"/>
    </row>
    <row r="1294" spans="42:42" x14ac:dyDescent="0.25">
      <c r="AP1294" s="13"/>
    </row>
    <row r="1295" spans="42:42" x14ac:dyDescent="0.25">
      <c r="AP1295" s="13"/>
    </row>
    <row r="1296" spans="42:42" x14ac:dyDescent="0.25">
      <c r="AP1296" s="13"/>
    </row>
    <row r="1297" spans="42:42" x14ac:dyDescent="0.25">
      <c r="AP1297" s="13"/>
    </row>
    <row r="1298" spans="42:42" x14ac:dyDescent="0.25">
      <c r="AP1298" s="13"/>
    </row>
    <row r="1299" spans="42:42" x14ac:dyDescent="0.25">
      <c r="AP1299" s="13"/>
    </row>
    <row r="1300" spans="42:42" x14ac:dyDescent="0.25">
      <c r="AP1300" s="13"/>
    </row>
    <row r="1301" spans="42:42" x14ac:dyDescent="0.25">
      <c r="AP1301" s="13"/>
    </row>
    <row r="1302" spans="42:42" x14ac:dyDescent="0.25">
      <c r="AP1302" s="13"/>
    </row>
    <row r="1303" spans="42:42" x14ac:dyDescent="0.25">
      <c r="AP1303" s="13"/>
    </row>
    <row r="1304" spans="42:42" x14ac:dyDescent="0.25">
      <c r="AP1304" s="13"/>
    </row>
    <row r="1305" spans="42:42" x14ac:dyDescent="0.25">
      <c r="AP1305" s="13"/>
    </row>
    <row r="1306" spans="42:42" x14ac:dyDescent="0.25">
      <c r="AP1306" s="13"/>
    </row>
    <row r="1307" spans="42:42" x14ac:dyDescent="0.25">
      <c r="AP1307" s="13"/>
    </row>
    <row r="1308" spans="42:42" x14ac:dyDescent="0.25">
      <c r="AP1308" s="13"/>
    </row>
    <row r="1309" spans="42:42" x14ac:dyDescent="0.25">
      <c r="AP1309" s="13"/>
    </row>
    <row r="1310" spans="42:42" x14ac:dyDescent="0.25">
      <c r="AP1310" s="13"/>
    </row>
    <row r="1311" spans="42:42" x14ac:dyDescent="0.25">
      <c r="AP1311" s="13"/>
    </row>
    <row r="1312" spans="42:42" x14ac:dyDescent="0.25">
      <c r="AP1312" s="13"/>
    </row>
    <row r="1313" spans="42:42" x14ac:dyDescent="0.25">
      <c r="AP1313" s="13"/>
    </row>
    <row r="1314" spans="42:42" x14ac:dyDescent="0.25">
      <c r="AP1314" s="13"/>
    </row>
    <row r="1315" spans="42:42" x14ac:dyDescent="0.25">
      <c r="AP1315" s="13"/>
    </row>
    <row r="1316" spans="42:42" x14ac:dyDescent="0.25">
      <c r="AP1316" s="13"/>
    </row>
    <row r="1317" spans="42:42" x14ac:dyDescent="0.25">
      <c r="AP1317" s="13"/>
    </row>
    <row r="1318" spans="42:42" x14ac:dyDescent="0.25">
      <c r="AP1318" s="13"/>
    </row>
    <row r="1319" spans="42:42" x14ac:dyDescent="0.25">
      <c r="AP1319" s="13"/>
    </row>
    <row r="1320" spans="42:42" x14ac:dyDescent="0.25">
      <c r="AP1320" s="13"/>
    </row>
    <row r="1321" spans="42:42" x14ac:dyDescent="0.25">
      <c r="AP1321" s="13"/>
    </row>
    <row r="1322" spans="42:42" x14ac:dyDescent="0.25">
      <c r="AP1322" s="13"/>
    </row>
    <row r="1323" spans="42:42" x14ac:dyDescent="0.25">
      <c r="AP1323" s="13"/>
    </row>
    <row r="1324" spans="42:42" x14ac:dyDescent="0.25">
      <c r="AP1324" s="13"/>
    </row>
    <row r="1325" spans="42:42" x14ac:dyDescent="0.25">
      <c r="AP1325" s="13"/>
    </row>
    <row r="1326" spans="42:42" x14ac:dyDescent="0.25">
      <c r="AP1326" s="13"/>
    </row>
    <row r="1327" spans="42:42" x14ac:dyDescent="0.25">
      <c r="AP1327" s="13"/>
    </row>
    <row r="1328" spans="42:42" x14ac:dyDescent="0.25">
      <c r="AP1328" s="13"/>
    </row>
    <row r="1329" spans="42:42" x14ac:dyDescent="0.25">
      <c r="AP1329" s="13"/>
    </row>
    <row r="1330" spans="42:42" x14ac:dyDescent="0.25">
      <c r="AP1330" s="13"/>
    </row>
    <row r="1331" spans="42:42" x14ac:dyDescent="0.25">
      <c r="AP1331" s="13"/>
    </row>
    <row r="1332" spans="42:42" x14ac:dyDescent="0.25">
      <c r="AP1332" s="13"/>
    </row>
    <row r="1333" spans="42:42" x14ac:dyDescent="0.25">
      <c r="AP1333" s="13"/>
    </row>
    <row r="1334" spans="42:42" x14ac:dyDescent="0.25">
      <c r="AP1334" s="13"/>
    </row>
    <row r="1335" spans="42:42" x14ac:dyDescent="0.25">
      <c r="AP1335" s="13"/>
    </row>
    <row r="1336" spans="42:42" x14ac:dyDescent="0.25">
      <c r="AP1336" s="13"/>
    </row>
    <row r="1337" spans="42:42" x14ac:dyDescent="0.25">
      <c r="AP1337" s="13"/>
    </row>
    <row r="1338" spans="42:42" x14ac:dyDescent="0.25">
      <c r="AP1338" s="13"/>
    </row>
    <row r="1339" spans="42:42" x14ac:dyDescent="0.25">
      <c r="AP1339" s="13"/>
    </row>
    <row r="1340" spans="42:42" x14ac:dyDescent="0.25">
      <c r="AP1340" s="13"/>
    </row>
    <row r="1341" spans="42:42" x14ac:dyDescent="0.25">
      <c r="AP1341" s="13"/>
    </row>
    <row r="1342" spans="42:42" x14ac:dyDescent="0.25">
      <c r="AP1342" s="13"/>
    </row>
    <row r="1343" spans="42:42" x14ac:dyDescent="0.25">
      <c r="AP1343" s="13"/>
    </row>
    <row r="1344" spans="42:42" x14ac:dyDescent="0.25">
      <c r="AP1344" s="13"/>
    </row>
    <row r="1345" spans="42:42" x14ac:dyDescent="0.25">
      <c r="AP1345" s="13"/>
    </row>
    <row r="1346" spans="42:42" x14ac:dyDescent="0.25">
      <c r="AP1346" s="13"/>
    </row>
    <row r="1347" spans="42:42" x14ac:dyDescent="0.25">
      <c r="AP1347" s="13"/>
    </row>
    <row r="1348" spans="42:42" x14ac:dyDescent="0.25">
      <c r="AP1348" s="13"/>
    </row>
    <row r="1349" spans="42:42" x14ac:dyDescent="0.25">
      <c r="AP1349" s="13"/>
    </row>
    <row r="1350" spans="42:42" x14ac:dyDescent="0.25">
      <c r="AP1350" s="13"/>
    </row>
    <row r="1351" spans="42:42" x14ac:dyDescent="0.25">
      <c r="AP1351" s="13"/>
    </row>
    <row r="1352" spans="42:42" x14ac:dyDescent="0.25">
      <c r="AP1352" s="13"/>
    </row>
    <row r="1353" spans="42:42" x14ac:dyDescent="0.25">
      <c r="AP1353" s="13"/>
    </row>
    <row r="1354" spans="42:42" x14ac:dyDescent="0.25">
      <c r="AP1354" s="13"/>
    </row>
    <row r="1355" spans="42:42" x14ac:dyDescent="0.25">
      <c r="AP1355" s="13"/>
    </row>
    <row r="1356" spans="42:42" x14ac:dyDescent="0.25">
      <c r="AP1356" s="13"/>
    </row>
    <row r="1357" spans="42:42" x14ac:dyDescent="0.25">
      <c r="AP1357" s="13"/>
    </row>
    <row r="1358" spans="42:42" x14ac:dyDescent="0.25">
      <c r="AP1358" s="13"/>
    </row>
    <row r="1359" spans="42:42" x14ac:dyDescent="0.25">
      <c r="AP1359" s="13"/>
    </row>
    <row r="1360" spans="42:42" x14ac:dyDescent="0.25">
      <c r="AP1360" s="13"/>
    </row>
    <row r="1361" spans="42:42" x14ac:dyDescent="0.25">
      <c r="AP1361" s="13"/>
    </row>
    <row r="1362" spans="42:42" x14ac:dyDescent="0.25">
      <c r="AP1362" s="13"/>
    </row>
    <row r="1363" spans="42:42" x14ac:dyDescent="0.25">
      <c r="AP1363" s="13"/>
    </row>
    <row r="1364" spans="42:42" x14ac:dyDescent="0.25">
      <c r="AP1364" s="13"/>
    </row>
    <row r="1365" spans="42:42" x14ac:dyDescent="0.25">
      <c r="AP1365" s="13"/>
    </row>
    <row r="1366" spans="42:42" x14ac:dyDescent="0.25">
      <c r="AP1366" s="13"/>
    </row>
    <row r="1367" spans="42:42" x14ac:dyDescent="0.25">
      <c r="AP1367" s="13"/>
    </row>
    <row r="1368" spans="42:42" x14ac:dyDescent="0.25">
      <c r="AP1368" s="13"/>
    </row>
    <row r="1369" spans="42:42" x14ac:dyDescent="0.25">
      <c r="AP1369" s="13"/>
    </row>
    <row r="1370" spans="42:42" x14ac:dyDescent="0.25">
      <c r="AP1370" s="13"/>
    </row>
    <row r="1371" spans="42:42" x14ac:dyDescent="0.25">
      <c r="AP1371" s="13"/>
    </row>
    <row r="1372" spans="42:42" x14ac:dyDescent="0.25">
      <c r="AP1372" s="13"/>
    </row>
    <row r="1373" spans="42:42" x14ac:dyDescent="0.25">
      <c r="AP1373" s="13"/>
    </row>
    <row r="1374" spans="42:42" x14ac:dyDescent="0.25">
      <c r="AP1374" s="13"/>
    </row>
    <row r="1375" spans="42:42" x14ac:dyDescent="0.25">
      <c r="AP1375" s="13"/>
    </row>
    <row r="1376" spans="42:42" x14ac:dyDescent="0.25">
      <c r="AP1376" s="13"/>
    </row>
    <row r="1377" spans="42:42" x14ac:dyDescent="0.25">
      <c r="AP1377" s="13"/>
    </row>
    <row r="1378" spans="42:42" x14ac:dyDescent="0.25">
      <c r="AP1378" s="13"/>
    </row>
    <row r="1379" spans="42:42" x14ac:dyDescent="0.25">
      <c r="AP1379" s="13"/>
    </row>
    <row r="1380" spans="42:42" x14ac:dyDescent="0.25">
      <c r="AP1380" s="13"/>
    </row>
    <row r="1381" spans="42:42" x14ac:dyDescent="0.25">
      <c r="AP1381" s="13"/>
    </row>
    <row r="1382" spans="42:42" x14ac:dyDescent="0.25">
      <c r="AP1382" s="13"/>
    </row>
    <row r="1383" spans="42:42" x14ac:dyDescent="0.25">
      <c r="AP1383" s="13"/>
    </row>
    <row r="1384" spans="42:42" x14ac:dyDescent="0.25">
      <c r="AP1384" s="13"/>
    </row>
    <row r="1385" spans="42:42" x14ac:dyDescent="0.25">
      <c r="AP1385" s="13"/>
    </row>
    <row r="1386" spans="42:42" x14ac:dyDescent="0.25">
      <c r="AP1386" s="13"/>
    </row>
    <row r="1387" spans="42:42" x14ac:dyDescent="0.25">
      <c r="AP1387" s="13"/>
    </row>
    <row r="1388" spans="42:42" x14ac:dyDescent="0.25">
      <c r="AP1388" s="13"/>
    </row>
    <row r="1389" spans="42:42" x14ac:dyDescent="0.25">
      <c r="AP1389" s="13"/>
    </row>
    <row r="1390" spans="42:42" x14ac:dyDescent="0.25">
      <c r="AP1390" s="13"/>
    </row>
    <row r="1391" spans="42:42" x14ac:dyDescent="0.25">
      <c r="AP1391" s="13"/>
    </row>
    <row r="1392" spans="42:42" x14ac:dyDescent="0.25">
      <c r="AP1392" s="13"/>
    </row>
    <row r="1393" spans="42:42" x14ac:dyDescent="0.25">
      <c r="AP1393" s="13"/>
    </row>
    <row r="1394" spans="42:42" x14ac:dyDescent="0.25">
      <c r="AP1394" s="13"/>
    </row>
    <row r="1395" spans="42:42" x14ac:dyDescent="0.25">
      <c r="AP1395" s="13"/>
    </row>
    <row r="1396" spans="42:42" x14ac:dyDescent="0.25">
      <c r="AP1396" s="13"/>
    </row>
    <row r="1397" spans="42:42" x14ac:dyDescent="0.25">
      <c r="AP1397" s="13"/>
    </row>
    <row r="1398" spans="42:42" x14ac:dyDescent="0.25">
      <c r="AP1398" s="13"/>
    </row>
    <row r="1399" spans="42:42" x14ac:dyDescent="0.25">
      <c r="AP1399" s="13"/>
    </row>
    <row r="1400" spans="42:42" x14ac:dyDescent="0.25">
      <c r="AP1400" s="13"/>
    </row>
    <row r="1401" spans="42:42" x14ac:dyDescent="0.25">
      <c r="AP1401" s="13"/>
    </row>
    <row r="1402" spans="42:42" x14ac:dyDescent="0.25">
      <c r="AP1402" s="13"/>
    </row>
    <row r="1403" spans="42:42" x14ac:dyDescent="0.25">
      <c r="AP1403" s="13"/>
    </row>
    <row r="1404" spans="42:42" x14ac:dyDescent="0.25">
      <c r="AP1404" s="13"/>
    </row>
    <row r="1405" spans="42:42" x14ac:dyDescent="0.25">
      <c r="AP1405" s="13"/>
    </row>
    <row r="1406" spans="42:42" x14ac:dyDescent="0.25">
      <c r="AP1406" s="13"/>
    </row>
    <row r="1407" spans="42:42" x14ac:dyDescent="0.25">
      <c r="AP1407" s="13"/>
    </row>
    <row r="1408" spans="42:42" x14ac:dyDescent="0.25">
      <c r="AP1408" s="13"/>
    </row>
    <row r="1409" spans="42:42" x14ac:dyDescent="0.25">
      <c r="AP1409" s="13"/>
    </row>
    <row r="1410" spans="42:42" x14ac:dyDescent="0.25">
      <c r="AP1410" s="13"/>
    </row>
    <row r="1411" spans="42:42" x14ac:dyDescent="0.25">
      <c r="AP1411" s="13"/>
    </row>
    <row r="1412" spans="42:42" x14ac:dyDescent="0.25">
      <c r="AP1412" s="13"/>
    </row>
    <row r="1413" spans="42:42" x14ac:dyDescent="0.25">
      <c r="AP1413" s="13"/>
    </row>
    <row r="1414" spans="42:42" x14ac:dyDescent="0.25">
      <c r="AP1414" s="13"/>
    </row>
    <row r="1415" spans="42:42" x14ac:dyDescent="0.25">
      <c r="AP1415" s="13"/>
    </row>
    <row r="1416" spans="42:42" x14ac:dyDescent="0.25">
      <c r="AP1416" s="13"/>
    </row>
    <row r="1417" spans="42:42" x14ac:dyDescent="0.25">
      <c r="AP1417" s="13"/>
    </row>
    <row r="1418" spans="42:42" x14ac:dyDescent="0.25">
      <c r="AP1418" s="13"/>
    </row>
    <row r="1419" spans="42:42" x14ac:dyDescent="0.25">
      <c r="AP1419" s="13"/>
    </row>
    <row r="1420" spans="42:42" x14ac:dyDescent="0.25">
      <c r="AP1420" s="13"/>
    </row>
    <row r="1421" spans="42:42" x14ac:dyDescent="0.25">
      <c r="AP1421" s="13"/>
    </row>
    <row r="1422" spans="42:42" x14ac:dyDescent="0.25">
      <c r="AP1422" s="13"/>
    </row>
    <row r="1423" spans="42:42" x14ac:dyDescent="0.25">
      <c r="AP1423" s="13"/>
    </row>
    <row r="1424" spans="42:42" x14ac:dyDescent="0.25">
      <c r="AP1424" s="13"/>
    </row>
    <row r="1425" spans="42:42" x14ac:dyDescent="0.25">
      <c r="AP1425" s="13"/>
    </row>
    <row r="1426" spans="42:42" x14ac:dyDescent="0.25">
      <c r="AP1426" s="13"/>
    </row>
    <row r="1427" spans="42:42" x14ac:dyDescent="0.25">
      <c r="AP1427" s="13"/>
    </row>
    <row r="1428" spans="42:42" x14ac:dyDescent="0.25">
      <c r="AP1428" s="13"/>
    </row>
    <row r="1429" spans="42:42" x14ac:dyDescent="0.25">
      <c r="AP1429" s="13"/>
    </row>
    <row r="1430" spans="42:42" x14ac:dyDescent="0.25">
      <c r="AP1430" s="13"/>
    </row>
    <row r="1431" spans="42:42" x14ac:dyDescent="0.25">
      <c r="AP1431" s="13"/>
    </row>
    <row r="1432" spans="42:42" x14ac:dyDescent="0.25">
      <c r="AP1432" s="13"/>
    </row>
    <row r="1433" spans="42:42" x14ac:dyDescent="0.25">
      <c r="AP1433" s="13"/>
    </row>
    <row r="1434" spans="42:42" x14ac:dyDescent="0.25">
      <c r="AP1434" s="13"/>
    </row>
    <row r="1435" spans="42:42" x14ac:dyDescent="0.25">
      <c r="AP1435" s="13"/>
    </row>
    <row r="1436" spans="42:42" x14ac:dyDescent="0.25">
      <c r="AP1436" s="13"/>
    </row>
    <row r="1437" spans="42:42" x14ac:dyDescent="0.25">
      <c r="AP1437" s="13"/>
    </row>
    <row r="1438" spans="42:42" x14ac:dyDescent="0.25">
      <c r="AP1438" s="13"/>
    </row>
    <row r="1439" spans="42:42" x14ac:dyDescent="0.25">
      <c r="AP1439" s="13"/>
    </row>
    <row r="1440" spans="42:42" x14ac:dyDescent="0.25">
      <c r="AP1440" s="13"/>
    </row>
    <row r="1441" spans="42:42" x14ac:dyDescent="0.25">
      <c r="AP1441" s="13"/>
    </row>
    <row r="1442" spans="42:42" x14ac:dyDescent="0.25">
      <c r="AP1442" s="13"/>
    </row>
    <row r="1443" spans="42:42" x14ac:dyDescent="0.25">
      <c r="AP1443" s="13"/>
    </row>
    <row r="1444" spans="42:42" x14ac:dyDescent="0.25">
      <c r="AP1444" s="13"/>
    </row>
    <row r="1445" spans="42:42" x14ac:dyDescent="0.25">
      <c r="AP1445" s="13"/>
    </row>
    <row r="1446" spans="42:42" x14ac:dyDescent="0.25">
      <c r="AP1446" s="13"/>
    </row>
    <row r="1447" spans="42:42" x14ac:dyDescent="0.25">
      <c r="AP1447" s="13"/>
    </row>
    <row r="1448" spans="42:42" x14ac:dyDescent="0.25">
      <c r="AP1448" s="13"/>
    </row>
    <row r="1449" spans="42:42" x14ac:dyDescent="0.25">
      <c r="AP1449" s="13"/>
    </row>
    <row r="1450" spans="42:42" x14ac:dyDescent="0.25">
      <c r="AP1450" s="13"/>
    </row>
    <row r="1451" spans="42:42" x14ac:dyDescent="0.25">
      <c r="AP1451" s="13"/>
    </row>
    <row r="1452" spans="42:42" x14ac:dyDescent="0.25">
      <c r="AP1452" s="13"/>
    </row>
    <row r="1453" spans="42:42" x14ac:dyDescent="0.25">
      <c r="AP1453" s="13"/>
    </row>
    <row r="1454" spans="42:42" x14ac:dyDescent="0.25">
      <c r="AP1454" s="13"/>
    </row>
    <row r="1455" spans="42:42" x14ac:dyDescent="0.25">
      <c r="AP1455" s="13"/>
    </row>
    <row r="1456" spans="42:42" x14ac:dyDescent="0.25">
      <c r="AP1456" s="13"/>
    </row>
    <row r="1457" spans="42:42" x14ac:dyDescent="0.25">
      <c r="AP1457" s="13"/>
    </row>
    <row r="1458" spans="42:42" x14ac:dyDescent="0.25">
      <c r="AP1458" s="13"/>
    </row>
    <row r="1459" spans="42:42" x14ac:dyDescent="0.25">
      <c r="AP1459" s="13"/>
    </row>
    <row r="1460" spans="42:42" x14ac:dyDescent="0.25">
      <c r="AP1460" s="13"/>
    </row>
    <row r="1461" spans="42:42" x14ac:dyDescent="0.25">
      <c r="AP1461" s="13"/>
    </row>
    <row r="1462" spans="42:42" x14ac:dyDescent="0.25">
      <c r="AP1462" s="13"/>
    </row>
    <row r="1463" spans="42:42" x14ac:dyDescent="0.25">
      <c r="AP1463" s="13"/>
    </row>
    <row r="1464" spans="42:42" x14ac:dyDescent="0.25">
      <c r="AP1464" s="13"/>
    </row>
    <row r="1465" spans="42:42" x14ac:dyDescent="0.25">
      <c r="AP1465" s="13"/>
    </row>
    <row r="1466" spans="42:42" x14ac:dyDescent="0.25">
      <c r="AP1466" s="13"/>
    </row>
    <row r="1467" spans="42:42" x14ac:dyDescent="0.25">
      <c r="AP1467" s="13"/>
    </row>
    <row r="1468" spans="42:42" x14ac:dyDescent="0.25">
      <c r="AP1468" s="13"/>
    </row>
    <row r="1469" spans="42:42" x14ac:dyDescent="0.25">
      <c r="AP1469" s="13"/>
    </row>
    <row r="1470" spans="42:42" x14ac:dyDescent="0.25">
      <c r="AP1470" s="13"/>
    </row>
    <row r="1471" spans="42:42" x14ac:dyDescent="0.25">
      <c r="AP1471" s="13"/>
    </row>
    <row r="1472" spans="42:42" x14ac:dyDescent="0.25">
      <c r="AP1472" s="13"/>
    </row>
    <row r="1473" spans="42:42" x14ac:dyDescent="0.25">
      <c r="AP1473" s="13"/>
    </row>
    <row r="1474" spans="42:42" x14ac:dyDescent="0.25">
      <c r="AP1474" s="13"/>
    </row>
    <row r="1475" spans="42:42" x14ac:dyDescent="0.25">
      <c r="AP1475" s="13"/>
    </row>
    <row r="1476" spans="42:42" x14ac:dyDescent="0.25">
      <c r="AP1476" s="13"/>
    </row>
    <row r="1477" spans="42:42" x14ac:dyDescent="0.25">
      <c r="AP1477" s="13"/>
    </row>
    <row r="1478" spans="42:42" x14ac:dyDescent="0.25">
      <c r="AP1478" s="13"/>
    </row>
    <row r="1479" spans="42:42" x14ac:dyDescent="0.25">
      <c r="AP1479" s="13"/>
    </row>
    <row r="1480" spans="42:42" x14ac:dyDescent="0.25">
      <c r="AP1480" s="13"/>
    </row>
    <row r="1481" spans="42:42" x14ac:dyDescent="0.25">
      <c r="AP1481" s="13"/>
    </row>
    <row r="1482" spans="42:42" x14ac:dyDescent="0.25">
      <c r="AP1482" s="13"/>
    </row>
    <row r="1483" spans="42:42" x14ac:dyDescent="0.25">
      <c r="AP1483" s="13"/>
    </row>
    <row r="1484" spans="42:42" x14ac:dyDescent="0.25">
      <c r="AP1484" s="13"/>
    </row>
    <row r="1485" spans="42:42" x14ac:dyDescent="0.25">
      <c r="AP1485" s="13"/>
    </row>
    <row r="1486" spans="42:42" x14ac:dyDescent="0.25">
      <c r="AP1486" s="13"/>
    </row>
    <row r="1487" spans="42:42" x14ac:dyDescent="0.25">
      <c r="AP1487" s="13"/>
    </row>
    <row r="1488" spans="42:42" x14ac:dyDescent="0.25">
      <c r="AP1488" s="13"/>
    </row>
    <row r="1489" spans="42:42" x14ac:dyDescent="0.25">
      <c r="AP1489" s="13"/>
    </row>
    <row r="1490" spans="42:42" x14ac:dyDescent="0.25">
      <c r="AP1490" s="13"/>
    </row>
    <row r="1491" spans="42:42" x14ac:dyDescent="0.25">
      <c r="AP1491" s="13"/>
    </row>
    <row r="1492" spans="42:42" x14ac:dyDescent="0.25">
      <c r="AP1492" s="13"/>
    </row>
    <row r="1493" spans="42:42" x14ac:dyDescent="0.25">
      <c r="AP1493" s="13"/>
    </row>
    <row r="1494" spans="42:42" x14ac:dyDescent="0.25">
      <c r="AP1494" s="13"/>
    </row>
    <row r="1495" spans="42:42" x14ac:dyDescent="0.25">
      <c r="AP1495" s="13"/>
    </row>
    <row r="1496" spans="42:42" x14ac:dyDescent="0.25">
      <c r="AP1496" s="13"/>
    </row>
    <row r="1497" spans="42:42" x14ac:dyDescent="0.25">
      <c r="AP1497" s="13"/>
    </row>
    <row r="1498" spans="42:42" x14ac:dyDescent="0.25">
      <c r="AP1498" s="13"/>
    </row>
    <row r="1499" spans="42:42" x14ac:dyDescent="0.25">
      <c r="AP1499" s="13"/>
    </row>
    <row r="1500" spans="42:42" x14ac:dyDescent="0.25">
      <c r="AP1500" s="13"/>
    </row>
    <row r="1501" spans="42:42" x14ac:dyDescent="0.25">
      <c r="AP1501" s="13"/>
    </row>
    <row r="1502" spans="42:42" x14ac:dyDescent="0.25">
      <c r="AP1502" s="13"/>
    </row>
    <row r="1503" spans="42:42" x14ac:dyDescent="0.25">
      <c r="AP1503" s="13"/>
    </row>
    <row r="1504" spans="42:42" x14ac:dyDescent="0.25">
      <c r="AP1504" s="13"/>
    </row>
    <row r="1505" spans="42:42" x14ac:dyDescent="0.25">
      <c r="AP1505" s="13"/>
    </row>
    <row r="1506" spans="42:42" x14ac:dyDescent="0.25">
      <c r="AP1506" s="13"/>
    </row>
    <row r="1507" spans="42:42" x14ac:dyDescent="0.25">
      <c r="AP1507" s="13"/>
    </row>
    <row r="1508" spans="42:42" x14ac:dyDescent="0.25">
      <c r="AP1508" s="13"/>
    </row>
    <row r="1509" spans="42:42" x14ac:dyDescent="0.25">
      <c r="AP1509" s="13"/>
    </row>
    <row r="1510" spans="42:42" x14ac:dyDescent="0.25">
      <c r="AP1510" s="13"/>
    </row>
    <row r="1511" spans="42:42" x14ac:dyDescent="0.25">
      <c r="AP1511" s="13"/>
    </row>
    <row r="1512" spans="42:42" x14ac:dyDescent="0.25">
      <c r="AP1512" s="13"/>
    </row>
    <row r="1513" spans="42:42" x14ac:dyDescent="0.25">
      <c r="AP1513" s="13"/>
    </row>
    <row r="1514" spans="42:42" x14ac:dyDescent="0.25">
      <c r="AP1514" s="13"/>
    </row>
    <row r="1515" spans="42:42" x14ac:dyDescent="0.25">
      <c r="AP1515" s="13"/>
    </row>
    <row r="1516" spans="42:42" x14ac:dyDescent="0.25">
      <c r="AP1516" s="13"/>
    </row>
    <row r="1517" spans="42:42" x14ac:dyDescent="0.25">
      <c r="AP1517" s="13"/>
    </row>
    <row r="1518" spans="42:42" x14ac:dyDescent="0.25">
      <c r="AP1518" s="13"/>
    </row>
    <row r="1519" spans="42:42" x14ac:dyDescent="0.25">
      <c r="AP1519" s="13"/>
    </row>
    <row r="1520" spans="42:42" x14ac:dyDescent="0.25">
      <c r="AP1520" s="13"/>
    </row>
    <row r="1521" spans="42:42" x14ac:dyDescent="0.25">
      <c r="AP1521" s="13"/>
    </row>
    <row r="1522" spans="42:42" x14ac:dyDescent="0.25">
      <c r="AP1522" s="13"/>
    </row>
    <row r="1523" spans="42:42" x14ac:dyDescent="0.25">
      <c r="AP1523" s="13"/>
    </row>
    <row r="1524" spans="42:42" x14ac:dyDescent="0.25">
      <c r="AP1524" s="13"/>
    </row>
    <row r="1525" spans="42:42" x14ac:dyDescent="0.25">
      <c r="AP1525" s="13"/>
    </row>
    <row r="1526" spans="42:42" x14ac:dyDescent="0.25">
      <c r="AP1526" s="13"/>
    </row>
    <row r="1527" spans="42:42" x14ac:dyDescent="0.25">
      <c r="AP1527" s="13"/>
    </row>
    <row r="1528" spans="42:42" x14ac:dyDescent="0.25">
      <c r="AP1528" s="13"/>
    </row>
    <row r="1529" spans="42:42" x14ac:dyDescent="0.25">
      <c r="AP1529" s="13"/>
    </row>
    <row r="1530" spans="42:42" x14ac:dyDescent="0.25">
      <c r="AP1530" s="13"/>
    </row>
    <row r="1531" spans="42:42" x14ac:dyDescent="0.25">
      <c r="AP1531" s="13"/>
    </row>
    <row r="1532" spans="42:42" x14ac:dyDescent="0.25">
      <c r="AP1532" s="13"/>
    </row>
    <row r="1533" spans="42:42" x14ac:dyDescent="0.25">
      <c r="AP1533" s="13"/>
    </row>
    <row r="1534" spans="42:42" x14ac:dyDescent="0.25">
      <c r="AP1534" s="13"/>
    </row>
    <row r="1535" spans="42:42" x14ac:dyDescent="0.25">
      <c r="AP1535" s="13"/>
    </row>
    <row r="1536" spans="42:42" x14ac:dyDescent="0.25">
      <c r="AP1536" s="13"/>
    </row>
    <row r="1537" spans="42:42" x14ac:dyDescent="0.25">
      <c r="AP1537" s="13"/>
    </row>
    <row r="1538" spans="42:42" x14ac:dyDescent="0.25">
      <c r="AP1538" s="13"/>
    </row>
    <row r="1539" spans="42:42" x14ac:dyDescent="0.25">
      <c r="AP1539" s="13"/>
    </row>
    <row r="1540" spans="42:42" x14ac:dyDescent="0.25">
      <c r="AP1540" s="13"/>
    </row>
    <row r="1541" spans="42:42" x14ac:dyDescent="0.25">
      <c r="AP1541" s="13"/>
    </row>
    <row r="1542" spans="42:42" x14ac:dyDescent="0.25">
      <c r="AP1542" s="13"/>
    </row>
    <row r="1543" spans="42:42" x14ac:dyDescent="0.25">
      <c r="AP1543" s="13"/>
    </row>
    <row r="1544" spans="42:42" x14ac:dyDescent="0.25">
      <c r="AP1544" s="13"/>
    </row>
    <row r="1545" spans="42:42" x14ac:dyDescent="0.25">
      <c r="AP1545" s="13"/>
    </row>
    <row r="1546" spans="42:42" x14ac:dyDescent="0.25">
      <c r="AP1546" s="13"/>
    </row>
    <row r="1547" spans="42:42" x14ac:dyDescent="0.25">
      <c r="AP1547" s="13"/>
    </row>
    <row r="1548" spans="42:42" x14ac:dyDescent="0.25">
      <c r="AP1548" s="13"/>
    </row>
    <row r="1549" spans="42:42" x14ac:dyDescent="0.25">
      <c r="AP1549" s="13"/>
    </row>
    <row r="1550" spans="42:42" x14ac:dyDescent="0.25">
      <c r="AP1550" s="13"/>
    </row>
    <row r="1551" spans="42:42" x14ac:dyDescent="0.25">
      <c r="AP1551" s="13"/>
    </row>
    <row r="1552" spans="42:42" x14ac:dyDescent="0.25">
      <c r="AP1552" s="13"/>
    </row>
    <row r="1553" spans="42:42" x14ac:dyDescent="0.25">
      <c r="AP1553" s="13"/>
    </row>
    <row r="1554" spans="42:42" x14ac:dyDescent="0.25">
      <c r="AP1554" s="13"/>
    </row>
    <row r="1555" spans="42:42" x14ac:dyDescent="0.25">
      <c r="AP1555" s="13"/>
    </row>
    <row r="1556" spans="42:42" x14ac:dyDescent="0.25">
      <c r="AP1556" s="13"/>
    </row>
    <row r="1557" spans="42:42" x14ac:dyDescent="0.25">
      <c r="AP1557" s="13"/>
    </row>
    <row r="1558" spans="42:42" x14ac:dyDescent="0.25">
      <c r="AP1558" s="13"/>
    </row>
    <row r="1559" spans="42:42" x14ac:dyDescent="0.25">
      <c r="AP1559" s="13"/>
    </row>
    <row r="1560" spans="42:42" x14ac:dyDescent="0.25">
      <c r="AP1560" s="13"/>
    </row>
    <row r="1561" spans="42:42" x14ac:dyDescent="0.25">
      <c r="AP1561" s="13"/>
    </row>
    <row r="1562" spans="42:42" x14ac:dyDescent="0.25">
      <c r="AP1562" s="13"/>
    </row>
    <row r="1563" spans="42:42" x14ac:dyDescent="0.25">
      <c r="AP1563" s="13"/>
    </row>
    <row r="1564" spans="42:42" x14ac:dyDescent="0.25">
      <c r="AP1564" s="13"/>
    </row>
    <row r="1565" spans="42:42" x14ac:dyDescent="0.25">
      <c r="AP1565" s="13"/>
    </row>
    <row r="1566" spans="42:42" x14ac:dyDescent="0.25">
      <c r="AP1566" s="13"/>
    </row>
    <row r="1567" spans="42:42" x14ac:dyDescent="0.25">
      <c r="AP1567" s="13"/>
    </row>
    <row r="1568" spans="42:42" x14ac:dyDescent="0.25">
      <c r="AP1568" s="13"/>
    </row>
    <row r="1569" spans="42:42" x14ac:dyDescent="0.25">
      <c r="AP1569" s="13"/>
    </row>
    <row r="1570" spans="42:42" x14ac:dyDescent="0.25">
      <c r="AP1570" s="13"/>
    </row>
    <row r="1571" spans="42:42" x14ac:dyDescent="0.25">
      <c r="AP1571" s="13"/>
    </row>
    <row r="1572" spans="42:42" x14ac:dyDescent="0.25">
      <c r="AP1572" s="13"/>
    </row>
    <row r="1573" spans="42:42" x14ac:dyDescent="0.25">
      <c r="AP1573" s="13"/>
    </row>
    <row r="1574" spans="42:42" x14ac:dyDescent="0.25">
      <c r="AP1574" s="13"/>
    </row>
    <row r="1575" spans="42:42" x14ac:dyDescent="0.25">
      <c r="AP1575" s="13"/>
    </row>
    <row r="1576" spans="42:42" x14ac:dyDescent="0.25">
      <c r="AP1576" s="13"/>
    </row>
    <row r="1577" spans="42:42" x14ac:dyDescent="0.25">
      <c r="AP1577" s="13"/>
    </row>
    <row r="1578" spans="42:42" x14ac:dyDescent="0.25">
      <c r="AP1578" s="13"/>
    </row>
    <row r="1579" spans="42:42" x14ac:dyDescent="0.25">
      <c r="AP1579" s="13"/>
    </row>
    <row r="1580" spans="42:42" x14ac:dyDescent="0.25">
      <c r="AP1580" s="13"/>
    </row>
    <row r="1581" spans="42:42" x14ac:dyDescent="0.25">
      <c r="AP1581" s="13"/>
    </row>
    <row r="1582" spans="42:42" x14ac:dyDescent="0.25">
      <c r="AP1582" s="13"/>
    </row>
    <row r="1583" spans="42:42" x14ac:dyDescent="0.25">
      <c r="AP1583" s="13"/>
    </row>
    <row r="1584" spans="42:42" x14ac:dyDescent="0.25">
      <c r="AP1584" s="13"/>
    </row>
    <row r="1585" spans="42:42" x14ac:dyDescent="0.25">
      <c r="AP1585" s="13"/>
    </row>
    <row r="1586" spans="42:42" x14ac:dyDescent="0.25">
      <c r="AP1586" s="13"/>
    </row>
    <row r="1587" spans="42:42" x14ac:dyDescent="0.25">
      <c r="AP1587" s="13"/>
    </row>
    <row r="1588" spans="42:42" x14ac:dyDescent="0.25">
      <c r="AP1588" s="13"/>
    </row>
    <row r="1589" spans="42:42" x14ac:dyDescent="0.25">
      <c r="AP1589" s="13"/>
    </row>
    <row r="1590" spans="42:42" x14ac:dyDescent="0.25">
      <c r="AP1590" s="13"/>
    </row>
    <row r="1591" spans="42:42" x14ac:dyDescent="0.25">
      <c r="AP1591" s="13"/>
    </row>
    <row r="1592" spans="42:42" x14ac:dyDescent="0.25">
      <c r="AP1592" s="13"/>
    </row>
    <row r="1593" spans="42:42" x14ac:dyDescent="0.25">
      <c r="AP1593" s="13"/>
    </row>
    <row r="1594" spans="42:42" x14ac:dyDescent="0.25">
      <c r="AP1594" s="13"/>
    </row>
    <row r="1595" spans="42:42" x14ac:dyDescent="0.25">
      <c r="AP1595" s="13"/>
    </row>
    <row r="1596" spans="42:42" x14ac:dyDescent="0.25">
      <c r="AP1596" s="13"/>
    </row>
    <row r="1597" spans="42:42" x14ac:dyDescent="0.25">
      <c r="AP1597" s="13"/>
    </row>
    <row r="1598" spans="42:42" x14ac:dyDescent="0.25">
      <c r="AP1598" s="13"/>
    </row>
    <row r="1599" spans="42:42" x14ac:dyDescent="0.25">
      <c r="AP1599" s="13"/>
    </row>
    <row r="1600" spans="42:42" x14ac:dyDescent="0.25">
      <c r="AP1600" s="13"/>
    </row>
    <row r="1601" spans="42:42" x14ac:dyDescent="0.25">
      <c r="AP1601" s="13"/>
    </row>
    <row r="1602" spans="42:42" x14ac:dyDescent="0.25">
      <c r="AP1602" s="13"/>
    </row>
    <row r="1603" spans="42:42" x14ac:dyDescent="0.25">
      <c r="AP1603" s="13"/>
    </row>
    <row r="1604" spans="42:42" x14ac:dyDescent="0.25">
      <c r="AP1604" s="13"/>
    </row>
    <row r="1605" spans="42:42" x14ac:dyDescent="0.25">
      <c r="AP1605" s="13"/>
    </row>
    <row r="1606" spans="42:42" x14ac:dyDescent="0.25">
      <c r="AP1606" s="13"/>
    </row>
    <row r="1607" spans="42:42" x14ac:dyDescent="0.25">
      <c r="AP1607" s="13"/>
    </row>
    <row r="1608" spans="42:42" x14ac:dyDescent="0.25">
      <c r="AP1608" s="13"/>
    </row>
    <row r="1609" spans="42:42" x14ac:dyDescent="0.25">
      <c r="AP1609" s="13"/>
    </row>
    <row r="1610" spans="42:42" x14ac:dyDescent="0.25">
      <c r="AP1610" s="13"/>
    </row>
    <row r="1611" spans="42:42" x14ac:dyDescent="0.25">
      <c r="AP1611" s="13"/>
    </row>
    <row r="1612" spans="42:42" x14ac:dyDescent="0.25">
      <c r="AP1612" s="13"/>
    </row>
    <row r="1613" spans="42:42" x14ac:dyDescent="0.25">
      <c r="AP1613" s="13"/>
    </row>
    <row r="1614" spans="42:42" x14ac:dyDescent="0.25">
      <c r="AP1614" s="13"/>
    </row>
    <row r="1615" spans="42:42" x14ac:dyDescent="0.25">
      <c r="AP1615" s="13"/>
    </row>
    <row r="1616" spans="42:42" x14ac:dyDescent="0.25">
      <c r="AP1616" s="13"/>
    </row>
    <row r="1617" spans="42:42" x14ac:dyDescent="0.25">
      <c r="AP1617" s="13"/>
    </row>
    <row r="1618" spans="42:42" x14ac:dyDescent="0.25">
      <c r="AP1618" s="13"/>
    </row>
    <row r="1619" spans="42:42" x14ac:dyDescent="0.25">
      <c r="AP1619" s="13"/>
    </row>
    <row r="1620" spans="42:42" x14ac:dyDescent="0.25">
      <c r="AP1620" s="13"/>
    </row>
    <row r="1621" spans="42:42" x14ac:dyDescent="0.25">
      <c r="AP1621" s="13"/>
    </row>
    <row r="1622" spans="42:42" x14ac:dyDescent="0.25">
      <c r="AP1622" s="13"/>
    </row>
    <row r="1623" spans="42:42" x14ac:dyDescent="0.25">
      <c r="AP1623" s="13"/>
    </row>
    <row r="1624" spans="42:42" x14ac:dyDescent="0.25">
      <c r="AP1624" s="13"/>
    </row>
    <row r="1625" spans="42:42" x14ac:dyDescent="0.25">
      <c r="AP1625" s="13"/>
    </row>
    <row r="1626" spans="42:42" x14ac:dyDescent="0.25">
      <c r="AP1626" s="13"/>
    </row>
    <row r="1627" spans="42:42" x14ac:dyDescent="0.25">
      <c r="AP1627" s="13"/>
    </row>
    <row r="1628" spans="42:42" x14ac:dyDescent="0.25">
      <c r="AP1628" s="13"/>
    </row>
    <row r="1629" spans="42:42" x14ac:dyDescent="0.25">
      <c r="AP1629" s="13"/>
    </row>
    <row r="1630" spans="42:42" x14ac:dyDescent="0.25">
      <c r="AP1630" s="13"/>
    </row>
    <row r="1631" spans="42:42" x14ac:dyDescent="0.25">
      <c r="AP1631" s="13"/>
    </row>
    <row r="1632" spans="42:42" x14ac:dyDescent="0.25">
      <c r="AP1632" s="13"/>
    </row>
    <row r="1633" spans="42:42" x14ac:dyDescent="0.25">
      <c r="AP1633" s="13"/>
    </row>
    <row r="1634" spans="42:42" x14ac:dyDescent="0.25">
      <c r="AP1634" s="13"/>
    </row>
    <row r="1635" spans="42:42" x14ac:dyDescent="0.25">
      <c r="AP1635" s="13"/>
    </row>
    <row r="1636" spans="42:42" x14ac:dyDescent="0.25">
      <c r="AP1636" s="13"/>
    </row>
    <row r="1637" spans="42:42" x14ac:dyDescent="0.25">
      <c r="AP1637" s="13"/>
    </row>
    <row r="1638" spans="42:42" x14ac:dyDescent="0.25">
      <c r="AP1638" s="13"/>
    </row>
    <row r="1639" spans="42:42" x14ac:dyDescent="0.25">
      <c r="AP1639" s="13"/>
    </row>
    <row r="1640" spans="42:42" x14ac:dyDescent="0.25">
      <c r="AP1640" s="13"/>
    </row>
    <row r="1641" spans="42:42" x14ac:dyDescent="0.25">
      <c r="AP1641" s="13"/>
    </row>
    <row r="1642" spans="42:42" x14ac:dyDescent="0.25">
      <c r="AP1642" s="13"/>
    </row>
    <row r="1643" spans="42:42" x14ac:dyDescent="0.25">
      <c r="AP1643" s="13"/>
    </row>
    <row r="1644" spans="42:42" x14ac:dyDescent="0.25">
      <c r="AP1644" s="13"/>
    </row>
    <row r="1645" spans="42:42" x14ac:dyDescent="0.25">
      <c r="AP1645" s="13"/>
    </row>
    <row r="1646" spans="42:42" x14ac:dyDescent="0.25">
      <c r="AP1646" s="13"/>
    </row>
    <row r="1647" spans="42:42" x14ac:dyDescent="0.25">
      <c r="AP1647" s="13"/>
    </row>
    <row r="1648" spans="42:42" x14ac:dyDescent="0.25">
      <c r="AP1648" s="13"/>
    </row>
    <row r="1649" spans="42:42" x14ac:dyDescent="0.25">
      <c r="AP1649" s="13"/>
    </row>
    <row r="1650" spans="42:42" x14ac:dyDescent="0.25">
      <c r="AP1650" s="13"/>
    </row>
    <row r="1651" spans="42:42" x14ac:dyDescent="0.25">
      <c r="AP1651" s="13"/>
    </row>
    <row r="1652" spans="42:42" x14ac:dyDescent="0.25">
      <c r="AP1652" s="13"/>
    </row>
    <row r="1653" spans="42:42" x14ac:dyDescent="0.25">
      <c r="AP1653" s="13"/>
    </row>
    <row r="1654" spans="42:42" x14ac:dyDescent="0.25">
      <c r="AP1654" s="13"/>
    </row>
    <row r="1655" spans="42:42" x14ac:dyDescent="0.25">
      <c r="AP1655" s="13"/>
    </row>
    <row r="1656" spans="42:42" x14ac:dyDescent="0.25">
      <c r="AP1656" s="13"/>
    </row>
    <row r="1657" spans="42:42" x14ac:dyDescent="0.25">
      <c r="AP1657" s="13"/>
    </row>
    <row r="1658" spans="42:42" x14ac:dyDescent="0.25">
      <c r="AP1658" s="13"/>
    </row>
    <row r="1659" spans="42:42" x14ac:dyDescent="0.25">
      <c r="AP1659" s="13"/>
    </row>
    <row r="1660" spans="42:42" x14ac:dyDescent="0.25">
      <c r="AP1660" s="13"/>
    </row>
    <row r="1661" spans="42:42" x14ac:dyDescent="0.25">
      <c r="AP1661" s="13"/>
    </row>
    <row r="1662" spans="42:42" x14ac:dyDescent="0.25">
      <c r="AP1662" s="13"/>
    </row>
    <row r="1663" spans="42:42" x14ac:dyDescent="0.25">
      <c r="AP1663" s="13"/>
    </row>
    <row r="1664" spans="42:42" x14ac:dyDescent="0.25">
      <c r="AP1664" s="13"/>
    </row>
    <row r="1665" spans="42:42" x14ac:dyDescent="0.25">
      <c r="AP1665" s="13"/>
    </row>
    <row r="1666" spans="42:42" x14ac:dyDescent="0.25">
      <c r="AP1666" s="13"/>
    </row>
    <row r="1667" spans="42:42" x14ac:dyDescent="0.25">
      <c r="AP1667" s="13"/>
    </row>
    <row r="1668" spans="42:42" x14ac:dyDescent="0.25">
      <c r="AP1668" s="13"/>
    </row>
    <row r="1669" spans="42:42" x14ac:dyDescent="0.25">
      <c r="AP1669" s="13"/>
    </row>
    <row r="1670" spans="42:42" x14ac:dyDescent="0.25">
      <c r="AP1670" s="13"/>
    </row>
    <row r="1671" spans="42:42" x14ac:dyDescent="0.25">
      <c r="AP1671" s="13"/>
    </row>
    <row r="1672" spans="42:42" x14ac:dyDescent="0.25">
      <c r="AP1672" s="13"/>
    </row>
    <row r="1673" spans="42:42" x14ac:dyDescent="0.25">
      <c r="AP1673" s="13"/>
    </row>
    <row r="1674" spans="42:42" x14ac:dyDescent="0.25">
      <c r="AP1674" s="13"/>
    </row>
    <row r="1675" spans="42:42" x14ac:dyDescent="0.25">
      <c r="AP1675" s="13"/>
    </row>
    <row r="1676" spans="42:42" x14ac:dyDescent="0.25">
      <c r="AP1676" s="13"/>
    </row>
    <row r="1677" spans="42:42" x14ac:dyDescent="0.25">
      <c r="AP1677" s="13"/>
    </row>
    <row r="1678" spans="42:42" x14ac:dyDescent="0.25">
      <c r="AP1678" s="13"/>
    </row>
    <row r="1679" spans="42:42" x14ac:dyDescent="0.25">
      <c r="AP1679" s="13"/>
    </row>
    <row r="1680" spans="42:42" x14ac:dyDescent="0.25">
      <c r="AP1680" s="13"/>
    </row>
    <row r="1681" spans="42:42" x14ac:dyDescent="0.25">
      <c r="AP1681" s="13"/>
    </row>
    <row r="1682" spans="42:42" x14ac:dyDescent="0.25">
      <c r="AP1682" s="13"/>
    </row>
    <row r="1683" spans="42:42" x14ac:dyDescent="0.25">
      <c r="AP1683" s="13"/>
    </row>
    <row r="1684" spans="42:42" x14ac:dyDescent="0.25">
      <c r="AP1684" s="13"/>
    </row>
    <row r="1685" spans="42:42" x14ac:dyDescent="0.25">
      <c r="AP1685" s="13"/>
    </row>
    <row r="1686" spans="42:42" x14ac:dyDescent="0.25">
      <c r="AP1686" s="13"/>
    </row>
    <row r="1687" spans="42:42" x14ac:dyDescent="0.25">
      <c r="AP1687" s="13"/>
    </row>
    <row r="1688" spans="42:42" x14ac:dyDescent="0.25">
      <c r="AP1688" s="13"/>
    </row>
    <row r="1689" spans="42:42" x14ac:dyDescent="0.25">
      <c r="AP1689" s="13"/>
    </row>
    <row r="1690" spans="42:42" x14ac:dyDescent="0.25">
      <c r="AP1690" s="13"/>
    </row>
    <row r="1691" spans="42:42" x14ac:dyDescent="0.25">
      <c r="AP1691" s="13"/>
    </row>
    <row r="1692" spans="42:42" x14ac:dyDescent="0.25">
      <c r="AP1692" s="13"/>
    </row>
    <row r="1693" spans="42:42" x14ac:dyDescent="0.25">
      <c r="AP1693" s="13"/>
    </row>
    <row r="1694" spans="42:42" x14ac:dyDescent="0.25">
      <c r="AP1694" s="13"/>
    </row>
    <row r="1695" spans="42:42" x14ac:dyDescent="0.25">
      <c r="AP1695" s="13"/>
    </row>
    <row r="1696" spans="42:42" x14ac:dyDescent="0.25">
      <c r="AP1696" s="13"/>
    </row>
    <row r="1697" spans="42:42" x14ac:dyDescent="0.25">
      <c r="AP1697" s="13"/>
    </row>
    <row r="1698" spans="42:42" x14ac:dyDescent="0.25">
      <c r="AP1698" s="13"/>
    </row>
    <row r="1699" spans="42:42" x14ac:dyDescent="0.25">
      <c r="AP1699" s="13"/>
    </row>
    <row r="1700" spans="42:42" x14ac:dyDescent="0.25">
      <c r="AP1700" s="13"/>
    </row>
    <row r="1701" spans="42:42" x14ac:dyDescent="0.25">
      <c r="AP1701" s="13"/>
    </row>
    <row r="1702" spans="42:42" x14ac:dyDescent="0.25">
      <c r="AP1702" s="13"/>
    </row>
    <row r="1703" spans="42:42" x14ac:dyDescent="0.25">
      <c r="AP1703" s="13"/>
    </row>
    <row r="1704" spans="42:42" x14ac:dyDescent="0.25">
      <c r="AP1704" s="13"/>
    </row>
    <row r="1705" spans="42:42" x14ac:dyDescent="0.25">
      <c r="AP1705" s="13"/>
    </row>
    <row r="1706" spans="42:42" x14ac:dyDescent="0.25">
      <c r="AP1706" s="13"/>
    </row>
    <row r="1707" spans="42:42" x14ac:dyDescent="0.25">
      <c r="AP1707" s="13"/>
    </row>
    <row r="1708" spans="42:42" x14ac:dyDescent="0.25">
      <c r="AP1708" s="13"/>
    </row>
    <row r="1709" spans="42:42" x14ac:dyDescent="0.25">
      <c r="AP1709" s="13"/>
    </row>
    <row r="1710" spans="42:42" x14ac:dyDescent="0.25">
      <c r="AP1710" s="13"/>
    </row>
    <row r="1711" spans="42:42" x14ac:dyDescent="0.25">
      <c r="AP1711" s="13"/>
    </row>
    <row r="1712" spans="42:42" x14ac:dyDescent="0.25">
      <c r="AP1712" s="13"/>
    </row>
    <row r="1713" spans="42:42" x14ac:dyDescent="0.25">
      <c r="AP1713" s="13"/>
    </row>
    <row r="1714" spans="42:42" x14ac:dyDescent="0.25">
      <c r="AP1714" s="13"/>
    </row>
    <row r="1715" spans="42:42" x14ac:dyDescent="0.25">
      <c r="AP1715" s="13"/>
    </row>
    <row r="1716" spans="42:42" x14ac:dyDescent="0.25">
      <c r="AP1716" s="13"/>
    </row>
    <row r="1717" spans="42:42" x14ac:dyDescent="0.25">
      <c r="AP1717" s="13"/>
    </row>
    <row r="1718" spans="42:42" x14ac:dyDescent="0.25">
      <c r="AP1718" s="13"/>
    </row>
    <row r="1719" spans="42:42" x14ac:dyDescent="0.25">
      <c r="AP1719" s="13"/>
    </row>
    <row r="1720" spans="42:42" x14ac:dyDescent="0.25">
      <c r="AP1720" s="13"/>
    </row>
    <row r="1721" spans="42:42" x14ac:dyDescent="0.25">
      <c r="AP1721" s="13"/>
    </row>
    <row r="1722" spans="42:42" x14ac:dyDescent="0.25">
      <c r="AP1722" s="13"/>
    </row>
    <row r="1723" spans="42:42" x14ac:dyDescent="0.25">
      <c r="AP1723" s="13"/>
    </row>
    <row r="1724" spans="42:42" x14ac:dyDescent="0.25">
      <c r="AP1724" s="13"/>
    </row>
    <row r="1725" spans="42:42" x14ac:dyDescent="0.25">
      <c r="AP1725" s="13"/>
    </row>
    <row r="1726" spans="42:42" x14ac:dyDescent="0.25">
      <c r="AP1726" s="13"/>
    </row>
    <row r="1727" spans="42:42" x14ac:dyDescent="0.25">
      <c r="AP1727" s="13"/>
    </row>
    <row r="1728" spans="42:42" x14ac:dyDescent="0.25">
      <c r="AP1728" s="13"/>
    </row>
    <row r="1729" spans="42:42" x14ac:dyDescent="0.25">
      <c r="AP1729" s="13"/>
    </row>
    <row r="1730" spans="42:42" x14ac:dyDescent="0.25">
      <c r="AP1730" s="13"/>
    </row>
    <row r="1731" spans="42:42" x14ac:dyDescent="0.25">
      <c r="AP1731" s="13"/>
    </row>
    <row r="1732" spans="42:42" x14ac:dyDescent="0.25">
      <c r="AP1732" s="13"/>
    </row>
    <row r="1733" spans="42:42" x14ac:dyDescent="0.25">
      <c r="AP1733" s="13"/>
    </row>
    <row r="1734" spans="42:42" x14ac:dyDescent="0.25">
      <c r="AP1734" s="13"/>
    </row>
    <row r="1735" spans="42:42" x14ac:dyDescent="0.25">
      <c r="AP1735" s="13"/>
    </row>
    <row r="1736" spans="42:42" x14ac:dyDescent="0.25">
      <c r="AP1736" s="13"/>
    </row>
    <row r="1737" spans="42:42" x14ac:dyDescent="0.25">
      <c r="AP1737" s="13"/>
    </row>
    <row r="1738" spans="42:42" x14ac:dyDescent="0.25">
      <c r="AP1738" s="13"/>
    </row>
    <row r="1739" spans="42:42" x14ac:dyDescent="0.25">
      <c r="AP1739" s="13"/>
    </row>
    <row r="1740" spans="42:42" x14ac:dyDescent="0.25">
      <c r="AP1740" s="13"/>
    </row>
    <row r="1741" spans="42:42" x14ac:dyDescent="0.25">
      <c r="AP1741" s="13"/>
    </row>
    <row r="1742" spans="42:42" x14ac:dyDescent="0.25">
      <c r="AP1742" s="13"/>
    </row>
    <row r="1743" spans="42:42" x14ac:dyDescent="0.25">
      <c r="AP1743" s="13"/>
    </row>
    <row r="1744" spans="42:42" x14ac:dyDescent="0.25">
      <c r="AP1744" s="13"/>
    </row>
    <row r="1745" spans="42:42" x14ac:dyDescent="0.25">
      <c r="AP1745" s="13"/>
    </row>
    <row r="1746" spans="42:42" x14ac:dyDescent="0.25">
      <c r="AP1746" s="13"/>
    </row>
    <row r="1747" spans="42:42" x14ac:dyDescent="0.25">
      <c r="AP1747" s="13"/>
    </row>
    <row r="1748" spans="42:42" x14ac:dyDescent="0.25">
      <c r="AP1748" s="13"/>
    </row>
    <row r="1749" spans="42:42" x14ac:dyDescent="0.25">
      <c r="AP1749" s="13"/>
    </row>
    <row r="1750" spans="42:42" x14ac:dyDescent="0.25">
      <c r="AP1750" s="13"/>
    </row>
    <row r="1751" spans="42:42" x14ac:dyDescent="0.25">
      <c r="AP1751" s="13"/>
    </row>
    <row r="1752" spans="42:42" x14ac:dyDescent="0.25">
      <c r="AP1752" s="13"/>
    </row>
    <row r="1753" spans="42:42" x14ac:dyDescent="0.25">
      <c r="AP1753" s="13"/>
    </row>
    <row r="1754" spans="42:42" x14ac:dyDescent="0.25">
      <c r="AP1754" s="13"/>
    </row>
    <row r="1755" spans="42:42" x14ac:dyDescent="0.25">
      <c r="AP1755" s="13"/>
    </row>
    <row r="1756" spans="42:42" x14ac:dyDescent="0.25">
      <c r="AP1756" s="13"/>
    </row>
    <row r="1757" spans="42:42" x14ac:dyDescent="0.25">
      <c r="AP1757" s="13"/>
    </row>
    <row r="1758" spans="42:42" x14ac:dyDescent="0.25">
      <c r="AP1758" s="13"/>
    </row>
    <row r="1759" spans="42:42" x14ac:dyDescent="0.25">
      <c r="AP1759" s="13"/>
    </row>
    <row r="1760" spans="42:42" x14ac:dyDescent="0.25">
      <c r="AP1760" s="13"/>
    </row>
    <row r="1761" spans="42:42" x14ac:dyDescent="0.25">
      <c r="AP1761" s="13"/>
    </row>
    <row r="1762" spans="42:42" x14ac:dyDescent="0.25">
      <c r="AP1762" s="13"/>
    </row>
    <row r="1763" spans="42:42" x14ac:dyDescent="0.25">
      <c r="AP1763" s="13"/>
    </row>
    <row r="1764" spans="42:42" x14ac:dyDescent="0.25">
      <c r="AP1764" s="13"/>
    </row>
    <row r="1765" spans="42:42" x14ac:dyDescent="0.25">
      <c r="AP1765" s="13"/>
    </row>
    <row r="1766" spans="42:42" x14ac:dyDescent="0.25">
      <c r="AP1766" s="13"/>
    </row>
    <row r="1767" spans="42:42" x14ac:dyDescent="0.25">
      <c r="AP1767" s="13"/>
    </row>
    <row r="1768" spans="42:42" x14ac:dyDescent="0.25">
      <c r="AP1768" s="13"/>
    </row>
    <row r="1769" spans="42:42" x14ac:dyDescent="0.25">
      <c r="AP1769" s="13"/>
    </row>
  </sheetData>
  <sortState ref="A3:AP49">
    <sortCondition ref="A3:A49"/>
  </sortState>
  <mergeCells count="21">
    <mergeCell ref="AF1:AI1"/>
    <mergeCell ref="E69:F69"/>
    <mergeCell ref="G68:S68"/>
    <mergeCell ref="G1:S1"/>
    <mergeCell ref="AF66:AI66"/>
    <mergeCell ref="AF68:AI68"/>
    <mergeCell ref="T1:Z1"/>
    <mergeCell ref="T68:Z68"/>
    <mergeCell ref="G66:S66"/>
    <mergeCell ref="T66:Y66"/>
    <mergeCell ref="AI70:AJ71"/>
    <mergeCell ref="G69:AE69"/>
    <mergeCell ref="I70:J71"/>
    <mergeCell ref="B50:D50"/>
    <mergeCell ref="B64:D64"/>
    <mergeCell ref="B65:D65"/>
    <mergeCell ref="B66:D66"/>
    <mergeCell ref="B67:D67"/>
    <mergeCell ref="B68:D68"/>
    <mergeCell ref="B69:D69"/>
    <mergeCell ref="AF69:AJ69"/>
  </mergeCells>
  <phoneticPr fontId="0" type="noConversion"/>
  <printOptions headings="1" gridLines="1"/>
  <pageMargins left="0.17" right="0.19" top="0.17" bottom="0.34" header="0.17" footer="0.23"/>
  <pageSetup scale="65" fitToWidth="0" orientation="landscape" r:id="rId1"/>
  <headerFooter alignWithMargins="0">
    <oddFooter>&amp;L&amp;F,&amp;A&amp;C&amp;D&amp;R&amp;P</oddFooter>
  </headerFooter>
  <colBreaks count="1" manualBreakCount="1">
    <brk id="19"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selection activeCell="A2" sqref="A2"/>
    </sheetView>
  </sheetViews>
  <sheetFormatPr defaultRowHeight="13.2" x14ac:dyDescent="0.25"/>
  <cols>
    <col min="1" max="1" width="9.109375" bestFit="1" customWidth="1"/>
    <col min="2" max="2" width="64" bestFit="1" customWidth="1"/>
  </cols>
  <sheetData>
    <row r="1" spans="1:3" s="81" customFormat="1" x14ac:dyDescent="0.25">
      <c r="A1" s="81" t="s">
        <v>190</v>
      </c>
      <c r="B1" s="81" t="s">
        <v>191</v>
      </c>
      <c r="C1" s="81" t="s">
        <v>192</v>
      </c>
    </row>
    <row r="2" spans="1:3" x14ac:dyDescent="0.25">
      <c r="A2" s="285">
        <v>41534</v>
      </c>
      <c r="B2" t="s">
        <v>188</v>
      </c>
      <c r="C2"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Science Center Targets</vt:lpstr>
      <vt:lpstr>Sheet1</vt:lpstr>
      <vt:lpstr>'Science Center Targets'!Print_Titles</vt:lpstr>
    </vt:vector>
  </TitlesOfParts>
  <Company>US Geological Survey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rmusson</dc:creator>
  <cp:lastModifiedBy>Terri Arnold</cp:lastModifiedBy>
  <cp:lastPrinted>2012-07-24T14:30:41Z</cp:lastPrinted>
  <dcterms:created xsi:type="dcterms:W3CDTF">2004-03-19T12:08:35Z</dcterms:created>
  <dcterms:modified xsi:type="dcterms:W3CDTF">2013-09-18T18:32:33Z</dcterms:modified>
</cp:coreProperties>
</file>